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720" windowHeight="12390"/>
  </bookViews>
  <sheets>
    <sheet name="Information" sheetId="4" r:id="rId1"/>
    <sheet name="Full Time" sheetId="1" r:id="rId2"/>
    <sheet name="Part Time" sheetId="3" r:id="rId3"/>
    <sheet name="Sheet2" sheetId="2" state="hidden" r:id="rId4"/>
  </sheets>
  <calcPr calcId="145621"/>
</workbook>
</file>

<file path=xl/calcChain.xml><?xml version="1.0" encoding="utf-8"?>
<calcChain xmlns="http://schemas.openxmlformats.org/spreadsheetml/2006/main">
  <c r="AH61" i="1" l="1"/>
  <c r="AM62" i="3"/>
  <c r="AM63" i="3"/>
  <c r="AM64" i="3"/>
  <c r="AM65" i="3"/>
  <c r="AM66" i="3"/>
  <c r="AM69" i="3"/>
  <c r="AM70" i="3"/>
  <c r="AM71" i="3"/>
  <c r="AM72" i="3"/>
  <c r="AM73" i="3"/>
  <c r="I64" i="1"/>
  <c r="J64" i="1"/>
  <c r="H64" i="1"/>
  <c r="I64" i="3"/>
  <c r="J64" i="3"/>
  <c r="K64" i="3" s="1"/>
  <c r="H64" i="3"/>
  <c r="AI61" i="3"/>
  <c r="AM61" i="3" s="1"/>
  <c r="C94" i="3" l="1"/>
  <c r="D93" i="3"/>
  <c r="AI74" i="3"/>
  <c r="AM74" i="3" s="1"/>
  <c r="AI73" i="3"/>
  <c r="AI68" i="3"/>
  <c r="AM68" i="3" s="1"/>
  <c r="AI67" i="3"/>
  <c r="AM67" i="3" s="1"/>
  <c r="AI62" i="3"/>
  <c r="AI60" i="3"/>
  <c r="AM60" i="3" s="1"/>
  <c r="AI59" i="3"/>
  <c r="AM59" i="3" s="1"/>
  <c r="AI58" i="3"/>
  <c r="K75" i="3"/>
  <c r="K63" i="3"/>
  <c r="K69" i="3"/>
  <c r="J76" i="3"/>
  <c r="K76" i="3" s="1"/>
  <c r="I76" i="3"/>
  <c r="H76" i="3"/>
  <c r="J75" i="3"/>
  <c r="I75" i="3"/>
  <c r="H75" i="3"/>
  <c r="G75" i="3"/>
  <c r="G77" i="3" s="1"/>
  <c r="F75" i="3"/>
  <c r="F77" i="3" s="1"/>
  <c r="J70" i="3"/>
  <c r="K70" i="3" s="1"/>
  <c r="I70" i="3"/>
  <c r="H70" i="3"/>
  <c r="J69" i="3"/>
  <c r="I69" i="3"/>
  <c r="H69" i="3"/>
  <c r="G69" i="3"/>
  <c r="F69" i="3"/>
  <c r="F71" i="3" s="1"/>
  <c r="J63" i="3"/>
  <c r="I63" i="3"/>
  <c r="H63" i="3"/>
  <c r="G63" i="3"/>
  <c r="G65" i="3" s="1"/>
  <c r="F63" i="3"/>
  <c r="F65" i="3" s="1"/>
  <c r="L50" i="3"/>
  <c r="AI49" i="3"/>
  <c r="L49" i="3"/>
  <c r="M50" i="3" s="1"/>
  <c r="L46" i="3"/>
  <c r="J45" i="3"/>
  <c r="I45" i="3"/>
  <c r="H45" i="3"/>
  <c r="G45" i="3"/>
  <c r="F45" i="3"/>
  <c r="AI44" i="3"/>
  <c r="AI43" i="3"/>
  <c r="L40" i="3"/>
  <c r="J39" i="3"/>
  <c r="I39" i="3"/>
  <c r="H39" i="3"/>
  <c r="G39" i="3"/>
  <c r="F39" i="3"/>
  <c r="AI38" i="3"/>
  <c r="AI37" i="3"/>
  <c r="L34" i="3"/>
  <c r="J33" i="3"/>
  <c r="I33" i="3"/>
  <c r="H33" i="3"/>
  <c r="F33" i="3"/>
  <c r="AI32" i="3"/>
  <c r="AI31" i="3"/>
  <c r="G33" i="3"/>
  <c r="AI30" i="3"/>
  <c r="AI29" i="3"/>
  <c r="AH4" i="3"/>
  <c r="AI4" i="3" s="1"/>
  <c r="AH3" i="3"/>
  <c r="AI3" i="3" s="1"/>
  <c r="AG4" i="1"/>
  <c r="AG3" i="1"/>
  <c r="F96" i="3" l="1"/>
  <c r="L33" i="3"/>
  <c r="L45" i="3"/>
  <c r="M46" i="3" s="1"/>
  <c r="L51" i="3"/>
  <c r="M51" i="3" s="1"/>
  <c r="L39" i="3"/>
  <c r="L41" i="3" s="1"/>
  <c r="M41" i="3" s="1"/>
  <c r="I65" i="3"/>
  <c r="I77" i="3"/>
  <c r="I71" i="3"/>
  <c r="K65" i="3"/>
  <c r="J65" i="3"/>
  <c r="J71" i="3"/>
  <c r="J77" i="3"/>
  <c r="H71" i="3"/>
  <c r="M49" i="3"/>
  <c r="K77" i="3"/>
  <c r="K71" i="3"/>
  <c r="AI5" i="3"/>
  <c r="L35" i="3"/>
  <c r="M34" i="3" s="1"/>
  <c r="M45" i="3"/>
  <c r="H77" i="3"/>
  <c r="H65" i="3"/>
  <c r="G71" i="3"/>
  <c r="AH4" i="1"/>
  <c r="AH3" i="1"/>
  <c r="AH68" i="1"/>
  <c r="AH62" i="1"/>
  <c r="AH60" i="1"/>
  <c r="AH59" i="1"/>
  <c r="AH67" i="1"/>
  <c r="AH74" i="1"/>
  <c r="AH73" i="1"/>
  <c r="H75" i="1"/>
  <c r="I75" i="1"/>
  <c r="J75" i="1"/>
  <c r="H69" i="1"/>
  <c r="I69" i="1"/>
  <c r="J69" i="1"/>
  <c r="AH58" i="1"/>
  <c r="D93" i="1"/>
  <c r="C93" i="1"/>
  <c r="AH49" i="1"/>
  <c r="AH44" i="1"/>
  <c r="AH43" i="1"/>
  <c r="AH38" i="1"/>
  <c r="AH37" i="1"/>
  <c r="AH32" i="1"/>
  <c r="AH31" i="1"/>
  <c r="AH30" i="1"/>
  <c r="AH29" i="1"/>
  <c r="M47" i="3" l="1"/>
  <c r="L47" i="3"/>
  <c r="L65" i="3"/>
  <c r="M65" i="3" s="1"/>
  <c r="L77" i="3"/>
  <c r="M77" i="3" s="1"/>
  <c r="L71" i="3"/>
  <c r="M71" i="3" s="1"/>
  <c r="M33" i="3"/>
  <c r="AI98" i="3"/>
  <c r="F100" i="3" s="1"/>
  <c r="M40" i="3"/>
  <c r="M35" i="3"/>
  <c r="M39" i="3"/>
  <c r="AH5" i="1"/>
  <c r="E15" i="2"/>
  <c r="F15" i="2" s="1"/>
  <c r="E16" i="2"/>
  <c r="F16" i="2"/>
  <c r="F4" i="2"/>
  <c r="F7" i="2"/>
  <c r="F8" i="2"/>
  <c r="F11" i="2"/>
  <c r="F12" i="2"/>
  <c r="E10" i="2"/>
  <c r="F10" i="2" s="1"/>
  <c r="E11" i="2"/>
  <c r="E12" i="2"/>
  <c r="E13" i="2"/>
  <c r="F13" i="2" s="1"/>
  <c r="E14" i="2"/>
  <c r="F14" i="2" s="1"/>
  <c r="E9" i="2"/>
  <c r="F9" i="2" s="1"/>
  <c r="E4" i="2"/>
  <c r="E5" i="2"/>
  <c r="F5" i="2" s="1"/>
  <c r="E6" i="2"/>
  <c r="F6" i="2" s="1"/>
  <c r="E7" i="2"/>
  <c r="E8" i="2"/>
  <c r="E3" i="2"/>
  <c r="F3" i="2" s="1"/>
  <c r="I76" i="1"/>
  <c r="J76" i="1"/>
  <c r="H76" i="1"/>
  <c r="I70" i="1"/>
  <c r="J70" i="1"/>
  <c r="H70" i="1"/>
  <c r="F99" i="3" l="1"/>
  <c r="G106" i="3" s="1"/>
  <c r="K49" i="1"/>
  <c r="I33" i="1"/>
  <c r="G113" i="3" l="1"/>
  <c r="G105" i="3"/>
  <c r="G112" i="3" s="1"/>
  <c r="G104" i="3"/>
  <c r="G111" i="3" s="1"/>
  <c r="G103" i="3"/>
  <c r="G110" i="3" s="1"/>
  <c r="F98" i="3"/>
  <c r="F106" i="3" s="1"/>
  <c r="J77" i="1"/>
  <c r="I77" i="1"/>
  <c r="H77" i="1"/>
  <c r="G75" i="1"/>
  <c r="G77" i="1" s="1"/>
  <c r="F75" i="1"/>
  <c r="F77" i="1" s="1"/>
  <c r="J71" i="1"/>
  <c r="I71" i="1"/>
  <c r="H71" i="1"/>
  <c r="G69" i="1"/>
  <c r="G71" i="1" s="1"/>
  <c r="F69" i="1"/>
  <c r="F71" i="1" s="1"/>
  <c r="J63" i="1"/>
  <c r="J65" i="1" s="1"/>
  <c r="I63" i="1"/>
  <c r="H63" i="1"/>
  <c r="H65" i="1" s="1"/>
  <c r="G63" i="1"/>
  <c r="G65" i="1" s="1"/>
  <c r="F63" i="1"/>
  <c r="F65" i="1" s="1"/>
  <c r="K50" i="1"/>
  <c r="K51" i="1" s="1"/>
  <c r="L50" i="1" s="1"/>
  <c r="K46" i="1"/>
  <c r="J45" i="1"/>
  <c r="I45" i="1"/>
  <c r="H45" i="1"/>
  <c r="G45" i="1"/>
  <c r="F45" i="1"/>
  <c r="K40" i="1"/>
  <c r="J39" i="1"/>
  <c r="I39" i="1"/>
  <c r="H39" i="1"/>
  <c r="G39" i="1"/>
  <c r="F39" i="1"/>
  <c r="K34" i="1"/>
  <c r="J33" i="1"/>
  <c r="H33" i="1"/>
  <c r="G33" i="1"/>
  <c r="F33" i="1"/>
  <c r="F105" i="3" l="1"/>
  <c r="F104" i="3"/>
  <c r="F103" i="3"/>
  <c r="L51" i="1"/>
  <c r="L49" i="1"/>
  <c r="K77" i="1"/>
  <c r="L77" i="1" s="1"/>
  <c r="K71" i="1"/>
  <c r="L71" i="1" s="1"/>
  <c r="K45" i="1"/>
  <c r="K33" i="1"/>
  <c r="F96" i="1" s="1"/>
  <c r="K39" i="1"/>
  <c r="I65" i="1"/>
  <c r="K65" i="1" s="1"/>
  <c r="L65" i="1" s="1"/>
  <c r="F113" i="3" l="1"/>
  <c r="H106" i="3"/>
  <c r="F110" i="3"/>
  <c r="H103" i="3"/>
  <c r="H104" i="3"/>
  <c r="F111" i="3"/>
  <c r="F112" i="3"/>
  <c r="H105" i="3"/>
  <c r="AH98" i="1"/>
  <c r="F100" i="1" s="1"/>
  <c r="F99" i="1" s="1"/>
  <c r="L47" i="1"/>
  <c r="L46" i="1"/>
  <c r="L45" i="1"/>
  <c r="K47" i="1"/>
  <c r="K41" i="1"/>
  <c r="L41" i="1" s="1"/>
  <c r="K35" i="1"/>
  <c r="L34" i="1" s="1"/>
  <c r="F114" i="3" l="1"/>
  <c r="F103" i="1"/>
  <c r="F98" i="1"/>
  <c r="F102" i="1" s="1"/>
  <c r="L39" i="1"/>
  <c r="L40" i="1"/>
  <c r="L33" i="1"/>
  <c r="L35" i="1"/>
  <c r="F104" i="1" l="1"/>
  <c r="H104" i="1" s="1"/>
</calcChain>
</file>

<file path=xl/comments1.xml><?xml version="1.0" encoding="utf-8"?>
<comments xmlns="http://schemas.openxmlformats.org/spreadsheetml/2006/main">
  <authors>
    <author>Cath Dyson</author>
  </authors>
  <commentList>
    <comment ref="C18" authorId="0">
      <text>
        <r>
          <rPr>
            <b/>
            <sz val="8"/>
            <color indexed="81"/>
            <rFont val="Tahoma"/>
            <family val="2"/>
          </rPr>
          <t>Cath Dyson:</t>
        </r>
        <r>
          <rPr>
            <sz val="8"/>
            <color indexed="81"/>
            <rFont val="Tahoma"/>
            <family val="2"/>
          </rPr>
          <t xml:space="preserve">
based on c 10 students per year (part time over 3 years = 30 students)
</t>
        </r>
      </text>
    </comment>
    <comment ref="D18" authorId="0">
      <text>
        <r>
          <rPr>
            <b/>
            <sz val="8"/>
            <color indexed="81"/>
            <rFont val="Tahoma"/>
            <family val="2"/>
          </rPr>
          <t>Cath Dyson:</t>
        </r>
        <r>
          <rPr>
            <sz val="8"/>
            <color indexed="81"/>
            <rFont val="Tahoma"/>
            <family val="2"/>
          </rPr>
          <t xml:space="preserve">
Up to 200 students</t>
        </r>
      </text>
    </comment>
  </commentList>
</comments>
</file>

<file path=xl/comments2.xml><?xml version="1.0" encoding="utf-8"?>
<comments xmlns="http://schemas.openxmlformats.org/spreadsheetml/2006/main">
  <authors>
    <author>Cath Dyson</author>
  </authors>
  <commentList>
    <comment ref="C18" authorId="0">
      <text>
        <r>
          <rPr>
            <b/>
            <sz val="8"/>
            <color indexed="81"/>
            <rFont val="Tahoma"/>
            <family val="2"/>
          </rPr>
          <t>Cath Dyson:</t>
        </r>
        <r>
          <rPr>
            <sz val="8"/>
            <color indexed="81"/>
            <rFont val="Tahoma"/>
            <family val="2"/>
          </rPr>
          <t xml:space="preserve">
based on c 10 students per year (part time over 3 years = 30 students)
</t>
        </r>
      </text>
    </comment>
    <comment ref="D18" authorId="0">
      <text>
        <r>
          <rPr>
            <b/>
            <sz val="8"/>
            <color indexed="81"/>
            <rFont val="Tahoma"/>
            <family val="2"/>
          </rPr>
          <t>Cath Dyson:</t>
        </r>
        <r>
          <rPr>
            <sz val="8"/>
            <color indexed="81"/>
            <rFont val="Tahoma"/>
            <family val="2"/>
          </rPr>
          <t xml:space="preserve">
Up to 200 students</t>
        </r>
      </text>
    </comment>
  </commentList>
</comments>
</file>

<file path=xl/sharedStrings.xml><?xml version="1.0" encoding="utf-8"?>
<sst xmlns="http://schemas.openxmlformats.org/spreadsheetml/2006/main" count="247" uniqueCount="109">
  <si>
    <t>Planned</t>
  </si>
  <si>
    <t>Role</t>
  </si>
  <si>
    <t xml:space="preserve">FTE from </t>
  </si>
  <si>
    <t>to</t>
  </si>
  <si>
    <r>
      <t xml:space="preserve">Programme Support / Delivery (Yearly costs) </t>
    </r>
    <r>
      <rPr>
        <b/>
        <sz val="14"/>
        <color theme="5" tint="-0.249977111117893"/>
        <rFont val="Calibri"/>
        <family val="2"/>
        <scheme val="minor"/>
      </rPr>
      <t>FTE</t>
    </r>
  </si>
  <si>
    <t>KEY</t>
  </si>
  <si>
    <t>Instructions for completion</t>
  </si>
  <si>
    <t>Current</t>
  </si>
  <si>
    <t>Professor</t>
  </si>
  <si>
    <t>Senior Lecturer</t>
  </si>
  <si>
    <t>Lecturer</t>
  </si>
  <si>
    <t>Teaching Fellow/ Assoc Dir</t>
  </si>
  <si>
    <t>Total Academic staff costs - Development</t>
  </si>
  <si>
    <t>Expected per planned FTE (above)</t>
  </si>
  <si>
    <t>Difference to FTE planned</t>
  </si>
  <si>
    <t>eLearning Technologist</t>
  </si>
  <si>
    <t>Total Technologist staff costs - Development</t>
  </si>
  <si>
    <t>Total Administrator staff costs - Development</t>
  </si>
  <si>
    <t>Total Market Research staff costs - Development</t>
  </si>
  <si>
    <t>Total Academic staff costs - Delivery</t>
  </si>
  <si>
    <t>Total Technologist staff costs - Delivery</t>
  </si>
  <si>
    <t>Total Administrator staff costs - Delivery</t>
  </si>
  <si>
    <t>Non Pay Considerations</t>
  </si>
  <si>
    <t>Printing/Photocopying</t>
  </si>
  <si>
    <t>Books/Course Materials</t>
  </si>
  <si>
    <t>Estimate based on a rate per head</t>
  </si>
  <si>
    <t>Stationery/postage</t>
  </si>
  <si>
    <t>Include case studies here</t>
  </si>
  <si>
    <t>Marketing</t>
  </si>
  <si>
    <t>External accreditation costs</t>
  </si>
  <si>
    <t>If using another body eg Royal college CPD fees, ILM, CIPD fees</t>
  </si>
  <si>
    <t>Contingency</t>
  </si>
  <si>
    <t>Assume there will be unknown costs and budget for them - suggested minimum 5% of total costs</t>
  </si>
  <si>
    <t>Fees</t>
  </si>
  <si>
    <t>Total External Fees</t>
  </si>
  <si>
    <t>VAT</t>
  </si>
  <si>
    <t>eLearning Technologist 1</t>
  </si>
  <si>
    <t>eLearning Technologist 2</t>
  </si>
  <si>
    <t>Guidelines</t>
  </si>
  <si>
    <r>
      <t>Programme Development (current/1 year)</t>
    </r>
    <r>
      <rPr>
        <b/>
        <sz val="14"/>
        <color theme="5" tint="-0.249977111117893"/>
        <rFont val="Calibri"/>
        <family val="2"/>
        <scheme val="minor"/>
      </rPr>
      <t xml:space="preserve"> FTE</t>
    </r>
  </si>
  <si>
    <t>Academic</t>
  </si>
  <si>
    <t>Based on the FTE you have entered here the tables below will calculate the total equivalent hours by staff type (academic/technologist/administrator). Please split these hours between staff at different grades i.e. if you anticipate a Professor and Lecturer will contribute to the total academic FTE, split the hours accordingly. If the total hours do not equate to the FTE you originally entered, an error message will warn you and you can adjust the hours as appropriate.</t>
  </si>
  <si>
    <t>Cells to be completed as necessary</t>
  </si>
  <si>
    <t>Programme Development (1 year) - Hours</t>
  </si>
  <si>
    <t>Programme Support / Delivery (Yearly costs) - Hours</t>
  </si>
  <si>
    <r>
      <t xml:space="preserve">Development work may take place in the </t>
    </r>
    <r>
      <rPr>
        <b/>
        <sz val="11"/>
        <color theme="1"/>
        <rFont val="Calibri"/>
        <family val="2"/>
        <scheme val="minor"/>
      </rPr>
      <t>current</t>
    </r>
    <r>
      <rPr>
        <sz val="11"/>
        <color theme="1"/>
        <rFont val="Calibri"/>
        <family val="2"/>
        <scheme val="minor"/>
      </rPr>
      <t xml:space="preserve"> and possibly next academic year (year 1). Please split the work accordingly.</t>
    </r>
  </si>
  <si>
    <t>Per year</t>
  </si>
  <si>
    <t>Administrator (junior G3/4)</t>
  </si>
  <si>
    <t>Administrator (senior G5/6)</t>
  </si>
  <si>
    <t xml:space="preserve">Please enter below the estimated non pay costs of development and the ongoing annual non pay costs of delivery. </t>
  </si>
  <si>
    <t>Development</t>
  </si>
  <si>
    <t>Annual</t>
  </si>
  <si>
    <t>Any non pay marketing costs e.g. web development</t>
  </si>
  <si>
    <t>Where external staff are used please populate here not as staff above</t>
  </si>
  <si>
    <t>Please estimate here, in FTE terms, based on the guidelines, how much time will be spent by each staff type in each phase of the programme i.e. development and delivery.</t>
  </si>
  <si>
    <t>Delivery work will not normally take place in the current year but may do from year 1 (the following academic year) onwards. Please enter hours per staff type and year. Delivery is only for 3 years so if year 1 is populated please do not complete year 4</t>
  </si>
  <si>
    <t>Distance Learning Programme Approximation of Cost Model (assumes course runs for 3 years)</t>
  </si>
  <si>
    <t xml:space="preserve">eLearning Technologist </t>
  </si>
  <si>
    <t>Academic time</t>
  </si>
  <si>
    <t xml:space="preserve">Administrator </t>
  </si>
  <si>
    <t>Market Research</t>
  </si>
  <si>
    <t>Bottom 3</t>
  </si>
  <si>
    <t>Top 3</t>
  </si>
  <si>
    <t>Bottom 4</t>
  </si>
  <si>
    <t>Top 4</t>
  </si>
  <si>
    <t>Bottom 5</t>
  </si>
  <si>
    <t>Top 5</t>
  </si>
  <si>
    <t>Bottom 6</t>
  </si>
  <si>
    <t>Top 6</t>
  </si>
  <si>
    <t>Bottom 7</t>
  </si>
  <si>
    <t>Top 7</t>
  </si>
  <si>
    <t>Bottom 8</t>
  </si>
  <si>
    <t>Top 8</t>
  </si>
  <si>
    <t>Aug'13</t>
  </si>
  <si>
    <t>Oncost</t>
  </si>
  <si>
    <t>Full cost</t>
  </si>
  <si>
    <t>Bottom 9</t>
  </si>
  <si>
    <t>Top 9</t>
  </si>
  <si>
    <t>Estimated Cost of Developing and running course for 3 years</t>
  </si>
  <si>
    <t>£'s</t>
  </si>
  <si>
    <t>Proposed fee per Home/EU student</t>
  </si>
  <si>
    <t>Proposed fee per Overseas student</t>
  </si>
  <si>
    <t>p.a.</t>
  </si>
  <si>
    <t>Home</t>
  </si>
  <si>
    <t>Overseas</t>
  </si>
  <si>
    <t>Number of students p.a. to be viable at stated fee:</t>
  </si>
  <si>
    <t xml:space="preserve">(assumes </t>
  </si>
  <si>
    <t xml:space="preserve">home for every </t>
  </si>
  <si>
    <t>Overseas)</t>
  </si>
  <si>
    <t>Income per year</t>
  </si>
  <si>
    <t>x3   =</t>
  </si>
  <si>
    <t>Delivery work will not normally take place in the current year but may do from year 1 (the following academic year) onwards. Please enter hours per staff type and year. Delivery is assumed for each year of intake, with an extra year for 3rd intake teach out, so if year 1 is populated please do not complete year 5</t>
  </si>
  <si>
    <t>Teach out year assumed to be</t>
  </si>
  <si>
    <t>% of intake years</t>
  </si>
  <si>
    <t>Per annum</t>
  </si>
  <si>
    <t xml:space="preserve">Please enter below the estimated non pay costs of development and the ongoing annual non pay costs of delivery (assumes 3 years teaching). </t>
  </si>
  <si>
    <t>Number of students p.a. to be potentially viable at stated fee:</t>
  </si>
  <si>
    <t>E Tutor</t>
  </si>
  <si>
    <t>Please adjust %ages to reflect the amount of time in teach out year relative to intake years. For example it is likely that in the teach out year, with students numbers being half previous years, staff time will not be 100% of earlier years</t>
  </si>
  <si>
    <t>Breakdown of Student Numbers Per Year of delivery</t>
  </si>
  <si>
    <t>Year 1</t>
  </si>
  <si>
    <t>Year 2</t>
  </si>
  <si>
    <t>Year 3</t>
  </si>
  <si>
    <t>Year 4 (Teach out)</t>
  </si>
  <si>
    <t>OS</t>
  </si>
  <si>
    <t>H</t>
  </si>
  <si>
    <t>Total Income</t>
  </si>
  <si>
    <t>Total</t>
  </si>
  <si>
    <t xml:space="preserve">p.a.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</si>
</sst>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3" formatCode="_-* #,##0.00_-;\-* #,##0.00_-;_-* &quot;-&quot;??_-;_-@_-"/>
    <numFmt numFmtId="164" formatCode="&quot;£&quot;#,##0"/>
    <numFmt numFmtId="165" formatCode="&quot;£&quot;#,##0.00"/>
  </numFmts>
  <fonts count="36" x14ac:knownFonts="1">
    <font>
      <sz val="11"/>
      <color theme="1"/>
      <name val="Calibri"/>
      <family val="2"/>
      <scheme val="minor"/>
    </font>
    <font>
      <b/>
      <sz val="13"/>
      <color theme="3"/>
      <name val="Calibri"/>
      <family val="2"/>
      <scheme val="minor"/>
    </font>
    <font>
      <sz val="11"/>
      <color rgb="FFFF0000"/>
      <name val="Calibri"/>
      <family val="2"/>
      <scheme val="minor"/>
    </font>
    <font>
      <b/>
      <sz val="11"/>
      <color theme="1"/>
      <name val="Calibri"/>
      <family val="2"/>
      <scheme val="minor"/>
    </font>
    <font>
      <sz val="14"/>
      <color theme="5" tint="-0.249977111117893"/>
      <name val="Calibri"/>
      <family val="2"/>
      <scheme val="minor"/>
    </font>
    <font>
      <b/>
      <sz val="14"/>
      <color theme="5" tint="-0.249977111117893"/>
      <name val="Calibri"/>
      <family val="2"/>
      <scheme val="minor"/>
    </font>
    <font>
      <u/>
      <sz val="10"/>
      <name val="Arial"/>
      <family val="2"/>
    </font>
    <font>
      <sz val="11"/>
      <name val="Arial"/>
      <family val="2"/>
    </font>
    <font>
      <b/>
      <sz val="12"/>
      <color theme="7" tint="-0.499984740745262"/>
      <name val="Arial"/>
      <family val="2"/>
    </font>
    <font>
      <sz val="10"/>
      <name val="Arial"/>
      <family val="2"/>
    </font>
    <font>
      <sz val="8"/>
      <name val="Arial"/>
      <family val="2"/>
    </font>
    <font>
      <sz val="14"/>
      <name val="Calibri"/>
      <family val="2"/>
      <scheme val="minor"/>
    </font>
    <font>
      <sz val="11"/>
      <name val="Calibri"/>
      <family val="2"/>
      <scheme val="minor"/>
    </font>
    <font>
      <sz val="12"/>
      <name val="Calibri"/>
      <family val="2"/>
      <scheme val="minor"/>
    </font>
    <font>
      <b/>
      <sz val="12"/>
      <name val="Calibri"/>
      <family val="2"/>
      <scheme val="minor"/>
    </font>
    <font>
      <b/>
      <sz val="11"/>
      <name val="Calibri"/>
      <family val="2"/>
      <scheme val="minor"/>
    </font>
    <font>
      <sz val="11"/>
      <color theme="9" tint="-0.499984740745262"/>
      <name val="Calibri"/>
      <family val="2"/>
      <scheme val="minor"/>
    </font>
    <font>
      <i/>
      <sz val="11"/>
      <name val="Calibri"/>
      <family val="2"/>
      <scheme val="minor"/>
    </font>
    <font>
      <sz val="11"/>
      <color theme="9" tint="-0.499984740745262"/>
      <name val="Arial"/>
      <family val="2"/>
    </font>
    <font>
      <b/>
      <sz val="11"/>
      <color theme="9" tint="-0.499984740745262"/>
      <name val="Calibri"/>
      <family val="2"/>
      <scheme val="minor"/>
    </font>
    <font>
      <b/>
      <sz val="8"/>
      <color indexed="81"/>
      <name val="Tahoma"/>
      <family val="2"/>
    </font>
    <font>
      <sz val="8"/>
      <color indexed="81"/>
      <name val="Tahoma"/>
      <family val="2"/>
    </font>
    <font>
      <b/>
      <sz val="11"/>
      <color rgb="FFFF0000"/>
      <name val="Calibri"/>
      <family val="2"/>
      <scheme val="minor"/>
    </font>
    <font>
      <sz val="11"/>
      <color theme="8" tint="-0.499984740745262"/>
      <name val="Arial"/>
      <family val="2"/>
    </font>
    <font>
      <sz val="11"/>
      <color theme="8" tint="-0.499984740745262"/>
      <name val="Calibri"/>
      <family val="2"/>
      <scheme val="minor"/>
    </font>
    <font>
      <b/>
      <sz val="10"/>
      <name val="Arial"/>
      <family val="2"/>
    </font>
    <font>
      <u/>
      <sz val="11"/>
      <color theme="1"/>
      <name val="Calibri"/>
      <family val="2"/>
      <scheme val="minor"/>
    </font>
    <font>
      <sz val="10"/>
      <color theme="1"/>
      <name val="Calibri"/>
      <family val="2"/>
      <scheme val="minor"/>
    </font>
    <font>
      <b/>
      <sz val="12"/>
      <color theme="5" tint="-0.249977111117893"/>
      <name val="Calibri"/>
      <family val="2"/>
      <scheme val="minor"/>
    </font>
    <font>
      <b/>
      <sz val="13"/>
      <color theme="5" tint="-0.499984740745262"/>
      <name val="Calibri"/>
      <family val="2"/>
      <scheme val="minor"/>
    </font>
    <font>
      <b/>
      <sz val="12"/>
      <color theme="1"/>
      <name val="Calibri"/>
      <family val="2"/>
      <scheme val="minor"/>
    </font>
    <font>
      <sz val="11"/>
      <color theme="5" tint="-0.249977111117893"/>
      <name val="Calibri"/>
      <family val="2"/>
      <scheme val="minor"/>
    </font>
    <font>
      <sz val="12"/>
      <color theme="1"/>
      <name val="Calibri"/>
      <family val="2"/>
      <scheme val="minor"/>
    </font>
    <font>
      <sz val="12"/>
      <color theme="5" tint="-0.249977111117893"/>
      <name val="Calibri"/>
      <family val="2"/>
      <scheme val="minor"/>
    </font>
    <font>
      <b/>
      <sz val="12"/>
      <color rgb="FFFF0000"/>
      <name val="Calibri"/>
      <family val="2"/>
      <scheme val="minor"/>
    </font>
    <font>
      <b/>
      <u/>
      <sz val="12"/>
      <color theme="5" tint="-0.249977111117893"/>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E7"/>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indexed="41"/>
        <bgColor indexed="64"/>
      </patternFill>
    </fill>
    <fill>
      <patternFill patternType="solid">
        <fgColor theme="9" tint="0.59999389629810485"/>
        <bgColor indexed="64"/>
      </patternFill>
    </fill>
    <fill>
      <patternFill patternType="solid">
        <fgColor theme="1" tint="0.14999847407452621"/>
        <bgColor indexed="64"/>
      </patternFill>
    </fill>
    <fill>
      <patternFill patternType="gray0625">
        <bgColor rgb="FFFFFF00"/>
      </patternFill>
    </fill>
  </fills>
  <borders count="47">
    <border>
      <left/>
      <right/>
      <top/>
      <bottom/>
      <diagonal/>
    </border>
    <border>
      <left/>
      <right/>
      <top/>
      <bottom style="thick">
        <color theme="4"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ck">
        <color theme="4" tint="0.499984740745262"/>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theme="5" tint="-0.24994659260841701"/>
      </top>
      <bottom style="medium">
        <color theme="5" tint="-0.24994659260841701"/>
      </bottom>
      <diagonal/>
    </border>
  </borders>
  <cellStyleXfs count="5">
    <xf numFmtId="0" fontId="0" fillId="0" borderId="0"/>
    <xf numFmtId="0" fontId="1" fillId="0" borderId="1" applyNumberFormat="0" applyFill="0" applyAlignment="0" applyProtection="0"/>
    <xf numFmtId="0" fontId="7" fillId="0" borderId="0"/>
    <xf numFmtId="43" fontId="7" fillId="0" borderId="0" applyFont="0" applyFill="0" applyBorder="0" applyAlignment="0" applyProtection="0"/>
    <xf numFmtId="0" fontId="9" fillId="0" borderId="0"/>
  </cellStyleXfs>
  <cellXfs count="304">
    <xf numFmtId="0" fontId="0" fillId="0" borderId="0" xfId="0"/>
    <xf numFmtId="0" fontId="1" fillId="2" borderId="1" xfId="1" applyFill="1"/>
    <xf numFmtId="0" fontId="0" fillId="2" borderId="0" xfId="0" applyFill="1"/>
    <xf numFmtId="0" fontId="4" fillId="3" borderId="2" xfId="0" applyFont="1" applyFill="1" applyBorder="1"/>
    <xf numFmtId="0" fontId="6" fillId="3" borderId="3" xfId="0" applyFont="1" applyFill="1" applyBorder="1" applyAlignment="1">
      <alignment horizontal="center"/>
    </xf>
    <xf numFmtId="0" fontId="3" fillId="3" borderId="8" xfId="0" applyFont="1" applyFill="1" applyBorder="1"/>
    <xf numFmtId="0" fontId="3" fillId="3" borderId="0" xfId="0" applyFont="1" applyFill="1" applyBorder="1"/>
    <xf numFmtId="0" fontId="3" fillId="3" borderId="0" xfId="0" applyFont="1" applyFill="1" applyBorder="1" applyAlignment="1">
      <alignment horizontal="center"/>
    </xf>
    <xf numFmtId="0" fontId="0" fillId="3" borderId="12" xfId="0" applyFill="1" applyBorder="1"/>
    <xf numFmtId="2" fontId="0" fillId="3" borderId="13" xfId="0" applyNumberFormat="1" applyFill="1" applyBorder="1" applyAlignment="1">
      <alignment horizontal="center"/>
    </xf>
    <xf numFmtId="0" fontId="0" fillId="3" borderId="14" xfId="0" applyFill="1" applyBorder="1"/>
    <xf numFmtId="0" fontId="0" fillId="3" borderId="15" xfId="0" applyFill="1" applyBorder="1" applyAlignment="1">
      <alignment horizontal="center"/>
    </xf>
    <xf numFmtId="0" fontId="0" fillId="3" borderId="15" xfId="0" applyFill="1" applyBorder="1"/>
    <xf numFmtId="0" fontId="0" fillId="3" borderId="8" xfId="0" applyFill="1" applyBorder="1"/>
    <xf numFmtId="0" fontId="0" fillId="3" borderId="0" xfId="0" applyFill="1" applyBorder="1" applyAlignment="1">
      <alignment horizontal="center"/>
    </xf>
    <xf numFmtId="0" fontId="0" fillId="3" borderId="0" xfId="0" applyFill="1" applyBorder="1"/>
    <xf numFmtId="0" fontId="0" fillId="3" borderId="17" xfId="0" applyFill="1" applyBorder="1"/>
    <xf numFmtId="2" fontId="0" fillId="3" borderId="18" xfId="0" applyNumberFormat="1" applyFill="1" applyBorder="1" applyAlignment="1">
      <alignment horizontal="center"/>
    </xf>
    <xf numFmtId="0" fontId="4" fillId="3" borderId="8" xfId="0" applyFont="1" applyFill="1" applyBorder="1"/>
    <xf numFmtId="2" fontId="0" fillId="3" borderId="15" xfId="0" applyNumberFormat="1" applyFill="1" applyBorder="1" applyAlignment="1">
      <alignment horizontal="center"/>
    </xf>
    <xf numFmtId="0" fontId="7" fillId="2" borderId="0" xfId="0" applyNumberFormat="1" applyFont="1" applyFill="1" applyBorder="1" applyAlignment="1">
      <alignment horizontal="left" vertical="top" wrapText="1"/>
    </xf>
    <xf numFmtId="0" fontId="0" fillId="3" borderId="18" xfId="0" applyFill="1" applyBorder="1"/>
    <xf numFmtId="0" fontId="0" fillId="2" borderId="0" xfId="0" applyFill="1" applyBorder="1"/>
    <xf numFmtId="0" fontId="0" fillId="2" borderId="0" xfId="0" applyNumberFormat="1" applyFill="1" applyBorder="1"/>
    <xf numFmtId="0" fontId="9" fillId="3" borderId="3" xfId="0" applyFont="1" applyFill="1" applyBorder="1"/>
    <xf numFmtId="0" fontId="9" fillId="7" borderId="22" xfId="0" applyFont="1" applyFill="1" applyBorder="1" applyAlignment="1">
      <alignment horizontal="center"/>
    </xf>
    <xf numFmtId="0" fontId="9" fillId="7" borderId="24" xfId="0" applyFont="1" applyFill="1" applyBorder="1" applyAlignment="1">
      <alignment horizontal="center"/>
    </xf>
    <xf numFmtId="0" fontId="0" fillId="2" borderId="4" xfId="0" applyFill="1" applyBorder="1"/>
    <xf numFmtId="0" fontId="12" fillId="3" borderId="12" xfId="0" applyFont="1" applyFill="1" applyBorder="1" applyAlignment="1">
      <alignment horizontal="left" wrapText="1"/>
    </xf>
    <xf numFmtId="0" fontId="9" fillId="3" borderId="13" xfId="0" applyFont="1" applyFill="1" applyBorder="1"/>
    <xf numFmtId="0" fontId="12" fillId="3" borderId="13" xfId="0" applyFont="1" applyFill="1" applyBorder="1" applyAlignment="1">
      <alignment horizontal="left" wrapText="1"/>
    </xf>
    <xf numFmtId="0" fontId="0" fillId="2" borderId="9" xfId="0" applyFill="1" applyBorder="1"/>
    <xf numFmtId="0" fontId="15" fillId="2" borderId="0" xfId="0" applyFont="1" applyFill="1" applyAlignment="1">
      <alignment horizontal="center" wrapText="1"/>
    </xf>
    <xf numFmtId="3" fontId="12" fillId="3" borderId="13" xfId="0" applyNumberFormat="1" applyFont="1" applyFill="1" applyBorder="1" applyAlignment="1">
      <alignment horizontal="right"/>
    </xf>
    <xf numFmtId="0" fontId="15" fillId="2" borderId="9" xfId="0" applyFont="1" applyFill="1" applyBorder="1" applyAlignment="1">
      <alignment horizontal="right"/>
    </xf>
    <xf numFmtId="0" fontId="15" fillId="2" borderId="0" xfId="0" applyFont="1" applyFill="1" applyAlignment="1">
      <alignment horizontal="right"/>
    </xf>
    <xf numFmtId="0" fontId="12" fillId="2" borderId="9" xfId="0" applyFont="1" applyFill="1" applyBorder="1"/>
    <xf numFmtId="0" fontId="12" fillId="2" borderId="0" xfId="0" applyFont="1" applyFill="1"/>
    <xf numFmtId="3" fontId="12" fillId="2" borderId="9" xfId="0" applyNumberFormat="1" applyFont="1" applyFill="1" applyBorder="1"/>
    <xf numFmtId="0" fontId="15" fillId="3" borderId="8" xfId="0" applyFont="1" applyFill="1" applyBorder="1" applyAlignment="1">
      <alignment horizontal="left" vertical="top" wrapText="1"/>
    </xf>
    <xf numFmtId="0" fontId="9" fillId="3" borderId="0" xfId="0" applyFont="1" applyFill="1" applyBorder="1"/>
    <xf numFmtId="3" fontId="12" fillId="3" borderId="0" xfId="0" applyNumberFormat="1" applyFont="1" applyFill="1" applyBorder="1" applyAlignment="1">
      <alignment horizontal="right"/>
    </xf>
    <xf numFmtId="0" fontId="13" fillId="2" borderId="18" xfId="0" applyFont="1" applyFill="1" applyBorder="1" applyAlignment="1">
      <alignment horizontal="right"/>
    </xf>
    <xf numFmtId="0" fontId="16" fillId="2" borderId="25" xfId="0" applyFont="1" applyFill="1" applyBorder="1"/>
    <xf numFmtId="0" fontId="12" fillId="3" borderId="8" xfId="0" applyFont="1" applyFill="1" applyBorder="1" applyAlignment="1">
      <alignment horizontal="left" vertical="top" wrapText="1"/>
    </xf>
    <xf numFmtId="3" fontId="15" fillId="3" borderId="0" xfId="0" applyNumberFormat="1" applyFont="1" applyFill="1" applyBorder="1" applyAlignment="1" applyProtection="1">
      <alignment horizontal="right"/>
    </xf>
    <xf numFmtId="0" fontId="17" fillId="2" borderId="0" xfId="0" applyFont="1" applyFill="1" applyBorder="1" applyAlignment="1">
      <alignment wrapText="1"/>
    </xf>
    <xf numFmtId="0" fontId="0" fillId="0" borderId="0" xfId="0" applyBorder="1"/>
    <xf numFmtId="0" fontId="16" fillId="2" borderId="26" xfId="0" applyFont="1" applyFill="1" applyBorder="1" applyAlignment="1">
      <alignment horizontal="right"/>
    </xf>
    <xf numFmtId="3" fontId="3" fillId="2" borderId="0" xfId="0" applyNumberFormat="1" applyFont="1" applyFill="1"/>
    <xf numFmtId="0" fontId="0" fillId="8" borderId="0" xfId="0" applyFill="1" applyBorder="1"/>
    <xf numFmtId="3" fontId="19" fillId="8" borderId="0" xfId="0" applyNumberFormat="1" applyFont="1" applyFill="1" applyBorder="1" applyAlignment="1">
      <alignment horizontal="right"/>
    </xf>
    <xf numFmtId="0" fontId="19" fillId="8" borderId="27" xfId="0" applyFont="1" applyFill="1" applyBorder="1" applyAlignment="1">
      <alignment horizontal="right"/>
    </xf>
    <xf numFmtId="3" fontId="19" fillId="2" borderId="0" xfId="0" applyNumberFormat="1" applyFont="1" applyFill="1" applyBorder="1" applyAlignment="1">
      <alignment horizontal="right"/>
    </xf>
    <xf numFmtId="0" fontId="19" fillId="2" borderId="9" xfId="0" applyFont="1" applyFill="1" applyBorder="1" applyAlignment="1">
      <alignment horizontal="right"/>
    </xf>
    <xf numFmtId="0" fontId="12" fillId="3" borderId="12" xfId="0" applyFont="1" applyFill="1" applyBorder="1"/>
    <xf numFmtId="3" fontId="15" fillId="3" borderId="13" xfId="0" applyNumberFormat="1" applyFont="1" applyFill="1" applyBorder="1" applyAlignment="1" applyProtection="1">
      <alignment horizontal="right"/>
    </xf>
    <xf numFmtId="0" fontId="12" fillId="3" borderId="8" xfId="0" applyFont="1" applyFill="1" applyBorder="1" applyAlignment="1">
      <alignment horizontal="left"/>
    </xf>
    <xf numFmtId="0" fontId="9" fillId="3" borderId="8" xfId="0" applyFont="1" applyFill="1" applyBorder="1"/>
    <xf numFmtId="0" fontId="12" fillId="2" borderId="0" xfId="0" applyFont="1" applyFill="1" applyBorder="1" applyAlignment="1">
      <alignment horizontal="center"/>
    </xf>
    <xf numFmtId="0" fontId="12" fillId="2" borderId="0" xfId="0" applyFont="1" applyFill="1" applyBorder="1"/>
    <xf numFmtId="0" fontId="12" fillId="3" borderId="12" xfId="0" applyFont="1" applyFill="1" applyBorder="1" applyAlignment="1">
      <alignment horizontal="left"/>
    </xf>
    <xf numFmtId="3" fontId="12" fillId="3" borderId="18" xfId="0" applyNumberFormat="1" applyFont="1" applyFill="1" applyBorder="1" applyAlignment="1">
      <alignment horizontal="right"/>
    </xf>
    <xf numFmtId="0" fontId="12" fillId="2" borderId="18" xfId="0" applyFont="1" applyFill="1" applyBorder="1" applyAlignment="1">
      <alignment horizontal="center"/>
    </xf>
    <xf numFmtId="0" fontId="17" fillId="2" borderId="18" xfId="0" applyFont="1" applyFill="1" applyBorder="1" applyAlignment="1">
      <alignment wrapText="1"/>
    </xf>
    <xf numFmtId="0" fontId="0" fillId="8" borderId="18" xfId="0" applyFill="1" applyBorder="1"/>
    <xf numFmtId="3" fontId="19" fillId="8" borderId="18" xfId="0" applyNumberFormat="1" applyFont="1" applyFill="1" applyBorder="1" applyAlignment="1">
      <alignment horizontal="right"/>
    </xf>
    <xf numFmtId="0" fontId="9" fillId="7" borderId="30" xfId="0" applyFont="1" applyFill="1" applyBorder="1" applyAlignment="1">
      <alignment horizontal="center"/>
    </xf>
    <xf numFmtId="0" fontId="13" fillId="2" borderId="32" xfId="0" applyFont="1" applyFill="1" applyBorder="1" applyAlignment="1">
      <alignment horizontal="right"/>
    </xf>
    <xf numFmtId="0" fontId="18" fillId="3" borderId="0" xfId="0" applyFont="1" applyFill="1" applyBorder="1" applyAlignment="1">
      <alignment horizontal="right"/>
    </xf>
    <xf numFmtId="0" fontId="16" fillId="2" borderId="33" xfId="0" applyFont="1" applyFill="1" applyBorder="1" applyAlignment="1">
      <alignment horizontal="right"/>
    </xf>
    <xf numFmtId="0" fontId="16" fillId="2" borderId="34" xfId="0" applyFont="1" applyFill="1" applyBorder="1" applyAlignment="1">
      <alignment horizontal="right"/>
    </xf>
    <xf numFmtId="0" fontId="16" fillId="2" borderId="35" xfId="0" applyFont="1" applyFill="1" applyBorder="1" applyAlignment="1">
      <alignment horizontal="right"/>
    </xf>
    <xf numFmtId="0" fontId="12" fillId="8" borderId="8" xfId="0" applyFont="1" applyFill="1" applyBorder="1" applyAlignment="1">
      <alignment horizontal="left" vertical="top" wrapText="1"/>
    </xf>
    <xf numFmtId="0" fontId="0" fillId="8" borderId="0" xfId="0" applyFill="1"/>
    <xf numFmtId="3" fontId="15" fillId="8" borderId="0" xfId="0" applyNumberFormat="1" applyFont="1" applyFill="1" applyBorder="1" applyAlignment="1" applyProtection="1">
      <alignment horizontal="right"/>
    </xf>
    <xf numFmtId="0" fontId="12" fillId="8" borderId="17" xfId="0" applyFont="1" applyFill="1" applyBorder="1" applyAlignment="1">
      <alignment horizontal="left" vertical="top" wrapText="1"/>
    </xf>
    <xf numFmtId="3" fontId="15" fillId="8" borderId="18" xfId="0" applyNumberFormat="1" applyFont="1" applyFill="1" applyBorder="1" applyAlignment="1" applyProtection="1">
      <alignment horizontal="right"/>
    </xf>
    <xf numFmtId="0" fontId="0" fillId="2" borderId="2" xfId="0" applyFill="1" applyBorder="1"/>
    <xf numFmtId="3" fontId="15" fillId="2" borderId="3" xfId="0" applyNumberFormat="1" applyFont="1" applyFill="1" applyBorder="1" applyAlignment="1" applyProtection="1">
      <alignment horizontal="right"/>
    </xf>
    <xf numFmtId="3" fontId="12" fillId="2" borderId="3" xfId="0" applyNumberFormat="1" applyFont="1" applyFill="1" applyBorder="1" applyAlignment="1">
      <alignment horizontal="right"/>
    </xf>
    <xf numFmtId="0" fontId="12" fillId="2" borderId="3" xfId="0" applyFont="1" applyFill="1" applyBorder="1" applyAlignment="1">
      <alignment horizontal="center"/>
    </xf>
    <xf numFmtId="0" fontId="17" fillId="2" borderId="3" xfId="0" applyFont="1" applyFill="1" applyBorder="1" applyAlignment="1">
      <alignment wrapText="1"/>
    </xf>
    <xf numFmtId="0" fontId="0" fillId="2" borderId="3" xfId="0" applyFill="1" applyBorder="1"/>
    <xf numFmtId="0" fontId="12" fillId="2" borderId="3" xfId="0" applyFont="1" applyFill="1" applyBorder="1"/>
    <xf numFmtId="0" fontId="12" fillId="2" borderId="4" xfId="0" applyFont="1" applyFill="1" applyBorder="1"/>
    <xf numFmtId="0" fontId="0" fillId="2" borderId="8" xfId="0" applyFill="1" applyBorder="1"/>
    <xf numFmtId="3" fontId="15" fillId="2" borderId="0" xfId="0" applyNumberFormat="1" applyFont="1" applyFill="1" applyBorder="1" applyAlignment="1" applyProtection="1">
      <alignment horizontal="right"/>
    </xf>
    <xf numFmtId="3" fontId="12" fillId="2" borderId="0" xfId="0" applyNumberFormat="1" applyFont="1" applyFill="1" applyBorder="1" applyAlignment="1">
      <alignment horizontal="right"/>
    </xf>
    <xf numFmtId="0" fontId="12" fillId="2" borderId="8" xfId="0" applyFont="1" applyFill="1" applyBorder="1" applyAlignment="1">
      <alignment horizontal="left"/>
    </xf>
    <xf numFmtId="0" fontId="15" fillId="2" borderId="0" xfId="0" applyFont="1" applyFill="1" applyBorder="1" applyAlignment="1">
      <alignment horizontal="right"/>
    </xf>
    <xf numFmtId="0" fontId="15" fillId="2" borderId="8" xfId="0" applyFont="1" applyFill="1" applyBorder="1" applyAlignment="1">
      <alignment horizontal="left"/>
    </xf>
    <xf numFmtId="0" fontId="12" fillId="2" borderId="8" xfId="0" applyFont="1" applyFill="1" applyBorder="1"/>
    <xf numFmtId="0" fontId="17" fillId="2" borderId="0" xfId="0" applyFont="1" applyFill="1" applyBorder="1" applyAlignment="1">
      <alignment wrapText="1"/>
    </xf>
    <xf numFmtId="0" fontId="12" fillId="2" borderId="8" xfId="0" applyFont="1" applyFill="1" applyBorder="1" applyAlignment="1">
      <alignment horizontal="left" vertical="top" wrapText="1"/>
    </xf>
    <xf numFmtId="0" fontId="12" fillId="2" borderId="0" xfId="0" applyFont="1" applyFill="1" applyBorder="1" applyAlignment="1">
      <alignment vertical="top" wrapText="1"/>
    </xf>
    <xf numFmtId="9" fontId="17" fillId="2" borderId="0" xfId="0" applyNumberFormat="1" applyFont="1" applyFill="1" applyBorder="1" applyAlignment="1">
      <alignment vertical="top" wrapText="1"/>
    </xf>
    <xf numFmtId="10" fontId="17" fillId="2" borderId="9" xfId="0" applyNumberFormat="1" applyFont="1" applyFill="1" applyBorder="1" applyAlignment="1">
      <alignment vertical="top" wrapText="1"/>
    </xf>
    <xf numFmtId="10" fontId="17" fillId="2" borderId="0" xfId="0" applyNumberFormat="1" applyFont="1" applyFill="1" applyBorder="1" applyAlignment="1">
      <alignment vertical="top" wrapText="1"/>
    </xf>
    <xf numFmtId="0" fontId="12" fillId="2" borderId="8" xfId="0" applyFont="1" applyFill="1" applyBorder="1" applyAlignment="1">
      <alignment wrapText="1"/>
    </xf>
    <xf numFmtId="0" fontId="0" fillId="2" borderId="17" xfId="0" applyFill="1" applyBorder="1"/>
    <xf numFmtId="0" fontId="0" fillId="2" borderId="18" xfId="0" applyFill="1" applyBorder="1"/>
    <xf numFmtId="3" fontId="15" fillId="2" borderId="18" xfId="0" applyNumberFormat="1" applyFont="1" applyFill="1" applyBorder="1" applyAlignment="1" applyProtection="1">
      <alignment horizontal="right"/>
    </xf>
    <xf numFmtId="0" fontId="0" fillId="2" borderId="19" xfId="0" applyFill="1" applyBorder="1"/>
    <xf numFmtId="3" fontId="22" fillId="2" borderId="0" xfId="0" applyNumberFormat="1" applyFont="1" applyFill="1"/>
    <xf numFmtId="9" fontId="17" fillId="2" borderId="0" xfId="0" applyNumberFormat="1" applyFont="1" applyFill="1" applyBorder="1" applyAlignment="1">
      <alignment vertical="top" wrapText="1"/>
    </xf>
    <xf numFmtId="10" fontId="17" fillId="2" borderId="0" xfId="0" applyNumberFormat="1" applyFont="1" applyFill="1" applyBorder="1" applyAlignment="1">
      <alignment vertical="top" wrapText="1"/>
    </xf>
    <xf numFmtId="0" fontId="6" fillId="3" borderId="3" xfId="0" applyFont="1" applyFill="1" applyBorder="1" applyAlignment="1">
      <alignment horizontal="center"/>
    </xf>
    <xf numFmtId="0" fontId="17" fillId="2" borderId="0" xfId="0" applyFont="1" applyFill="1" applyBorder="1" applyAlignment="1">
      <alignment wrapText="1"/>
    </xf>
    <xf numFmtId="0" fontId="11" fillId="3" borderId="0" xfId="0" applyFont="1" applyFill="1" applyBorder="1"/>
    <xf numFmtId="17" fontId="9" fillId="7" borderId="38" xfId="0" applyNumberFormat="1" applyFont="1" applyFill="1" applyBorder="1" applyAlignment="1">
      <alignment horizontal="center"/>
    </xf>
    <xf numFmtId="0" fontId="9" fillId="7" borderId="10" xfId="0" applyFont="1" applyFill="1" applyBorder="1" applyAlignment="1">
      <alignment horizontal="center"/>
    </xf>
    <xf numFmtId="0" fontId="9" fillId="7" borderId="38" xfId="0" applyFont="1" applyFill="1" applyBorder="1" applyAlignment="1">
      <alignment horizontal="center"/>
    </xf>
    <xf numFmtId="0" fontId="13" fillId="9" borderId="13" xfId="0" applyFont="1" applyFill="1" applyBorder="1"/>
    <xf numFmtId="0" fontId="13" fillId="9" borderId="18" xfId="0" applyFont="1" applyFill="1" applyBorder="1" applyAlignment="1">
      <alignment horizontal="right"/>
    </xf>
    <xf numFmtId="0" fontId="13" fillId="9" borderId="28" xfId="0" applyFont="1" applyFill="1" applyBorder="1" applyAlignment="1">
      <alignment horizontal="right"/>
    </xf>
    <xf numFmtId="0" fontId="23" fillId="0" borderId="0" xfId="0" applyFont="1" applyBorder="1" applyAlignment="1">
      <alignment horizontal="right"/>
    </xf>
    <xf numFmtId="0" fontId="24" fillId="0" borderId="26" xfId="0" applyFont="1" applyBorder="1" applyAlignment="1">
      <alignment horizontal="right"/>
    </xf>
    <xf numFmtId="0" fontId="24" fillId="2" borderId="26" xfId="0" applyFont="1" applyFill="1" applyBorder="1" applyAlignment="1">
      <alignment horizontal="right"/>
    </xf>
    <xf numFmtId="0" fontId="19" fillId="8" borderId="16" xfId="0" applyFont="1" applyFill="1" applyBorder="1" applyAlignment="1">
      <alignment horizontal="right"/>
    </xf>
    <xf numFmtId="0" fontId="19" fillId="8" borderId="13" xfId="0" applyFont="1" applyFill="1" applyBorder="1" applyAlignment="1">
      <alignment horizontal="right"/>
    </xf>
    <xf numFmtId="0" fontId="19" fillId="8" borderId="39" xfId="0" applyFont="1" applyFill="1" applyBorder="1" applyAlignment="1">
      <alignment horizontal="right"/>
    </xf>
    <xf numFmtId="0" fontId="19" fillId="8" borderId="31" xfId="0" applyFont="1" applyFill="1" applyBorder="1" applyAlignment="1">
      <alignment horizontal="right"/>
    </xf>
    <xf numFmtId="0" fontId="2" fillId="2" borderId="0" xfId="0" applyFont="1" applyFill="1"/>
    <xf numFmtId="0" fontId="13" fillId="9" borderId="13" xfId="0" applyFont="1" applyFill="1" applyBorder="1" applyAlignment="1">
      <alignment horizontal="right" wrapText="1"/>
    </xf>
    <xf numFmtId="0" fontId="13" fillId="9" borderId="13" xfId="0" applyFont="1" applyFill="1" applyBorder="1" applyAlignment="1">
      <alignment horizontal="right"/>
    </xf>
    <xf numFmtId="0" fontId="4" fillId="2" borderId="0" xfId="0" applyFont="1" applyFill="1" applyBorder="1"/>
    <xf numFmtId="0" fontId="5" fillId="3" borderId="2" xfId="0" applyFont="1" applyFill="1" applyBorder="1"/>
    <xf numFmtId="0" fontId="5" fillId="3" borderId="8" xfId="0" applyFont="1" applyFill="1" applyBorder="1"/>
    <xf numFmtId="0" fontId="7" fillId="2" borderId="18" xfId="0" applyNumberFormat="1" applyFont="1" applyFill="1" applyBorder="1" applyAlignment="1">
      <alignment horizontal="left" vertical="top" wrapText="1"/>
    </xf>
    <xf numFmtId="0" fontId="1" fillId="2" borderId="40" xfId="1" applyFill="1" applyBorder="1"/>
    <xf numFmtId="0" fontId="12" fillId="9" borderId="33" xfId="0" applyFont="1" applyFill="1" applyBorder="1" applyAlignment="1">
      <alignment horizontal="right"/>
    </xf>
    <xf numFmtId="0" fontId="15" fillId="9" borderId="20" xfId="0" applyFont="1" applyFill="1" applyBorder="1" applyAlignment="1">
      <alignment horizontal="right"/>
    </xf>
    <xf numFmtId="0" fontId="27" fillId="4" borderId="0" xfId="0" applyFont="1" applyFill="1" applyBorder="1" applyAlignment="1">
      <alignment horizontal="center"/>
    </xf>
    <xf numFmtId="0" fontId="0" fillId="4" borderId="0" xfId="0" applyFill="1" applyBorder="1" applyAlignment="1">
      <alignment horizontal="center"/>
    </xf>
    <xf numFmtId="0" fontId="0" fillId="0" borderId="36" xfId="0" applyBorder="1"/>
    <xf numFmtId="0" fontId="6" fillId="4" borderId="42" xfId="0" applyFont="1" applyFill="1" applyBorder="1" applyAlignment="1">
      <alignment horizontal="center"/>
    </xf>
    <xf numFmtId="0" fontId="0" fillId="4" borderId="26" xfId="0" applyFill="1" applyBorder="1"/>
    <xf numFmtId="0" fontId="0" fillId="4" borderId="29" xfId="0" applyFill="1" applyBorder="1"/>
    <xf numFmtId="0" fontId="13" fillId="2" borderId="23" xfId="0" applyFont="1" applyFill="1" applyBorder="1" applyAlignment="1">
      <alignment horizontal="right"/>
    </xf>
    <xf numFmtId="0" fontId="16" fillId="2" borderId="9" xfId="0" applyFont="1" applyFill="1" applyBorder="1"/>
    <xf numFmtId="0" fontId="16" fillId="2" borderId="9" xfId="0" applyFont="1" applyFill="1" applyBorder="1" applyAlignment="1">
      <alignment horizontal="right"/>
    </xf>
    <xf numFmtId="0" fontId="19" fillId="8" borderId="44" xfId="0" applyFont="1" applyFill="1" applyBorder="1" applyAlignment="1">
      <alignment horizontal="right"/>
    </xf>
    <xf numFmtId="3" fontId="19" fillId="2" borderId="13" xfId="0" applyNumberFormat="1" applyFont="1" applyFill="1" applyBorder="1" applyAlignment="1">
      <alignment horizontal="right"/>
    </xf>
    <xf numFmtId="2" fontId="0" fillId="4" borderId="26" xfId="0" applyNumberFormat="1" applyFill="1" applyBorder="1"/>
    <xf numFmtId="2" fontId="0" fillId="4" borderId="29" xfId="0" applyNumberFormat="1" applyFill="1" applyBorder="1"/>
    <xf numFmtId="2" fontId="26" fillId="4" borderId="26" xfId="0" applyNumberFormat="1" applyFont="1" applyFill="1" applyBorder="1" applyAlignment="1">
      <alignment horizontal="center"/>
    </xf>
    <xf numFmtId="0" fontId="14" fillId="9" borderId="31" xfId="0" applyFont="1" applyFill="1" applyBorder="1" applyAlignment="1">
      <alignment horizontal="center"/>
    </xf>
    <xf numFmtId="0" fontId="14" fillId="9" borderId="31" xfId="0" applyFont="1" applyFill="1" applyBorder="1" applyAlignment="1">
      <alignment horizontal="right"/>
    </xf>
    <xf numFmtId="0" fontId="13" fillId="9" borderId="31" xfId="0" applyFont="1" applyFill="1" applyBorder="1"/>
    <xf numFmtId="6" fontId="0" fillId="0" borderId="0" xfId="0" applyNumberFormat="1"/>
    <xf numFmtId="37" fontId="0" fillId="0" borderId="0" xfId="0" applyNumberFormat="1"/>
    <xf numFmtId="164" fontId="10" fillId="0" borderId="0" xfId="2" applyNumberFormat="1" applyFont="1" applyFill="1" applyBorder="1" applyAlignment="1">
      <alignment horizontal="center"/>
    </xf>
    <xf numFmtId="0" fontId="0" fillId="0" borderId="0" xfId="0" applyAlignment="1">
      <alignment horizontal="right"/>
    </xf>
    <xf numFmtId="0" fontId="0" fillId="4" borderId="0" xfId="0" applyFill="1" applyBorder="1" applyAlignment="1">
      <alignment horizontal="center"/>
    </xf>
    <xf numFmtId="0" fontId="0" fillId="2" borderId="0" xfId="0" applyFill="1" applyAlignment="1">
      <alignment horizontal="right"/>
    </xf>
    <xf numFmtId="0" fontId="0" fillId="2" borderId="9" xfId="0" applyFill="1" applyBorder="1" applyAlignment="1">
      <alignment horizontal="right"/>
    </xf>
    <xf numFmtId="0" fontId="0" fillId="2" borderId="19" xfId="0" applyFill="1" applyBorder="1" applyAlignment="1">
      <alignment horizontal="right"/>
    </xf>
    <xf numFmtId="0" fontId="15" fillId="2" borderId="0" xfId="0" applyFont="1" applyFill="1" applyAlignment="1">
      <alignment horizontal="right" wrapText="1"/>
    </xf>
    <xf numFmtId="0" fontId="12" fillId="2" borderId="0" xfId="0" applyFont="1" applyFill="1" applyAlignment="1">
      <alignment horizontal="right"/>
    </xf>
    <xf numFmtId="3" fontId="12" fillId="2" borderId="0" xfId="0" applyNumberFormat="1" applyFont="1" applyFill="1" applyAlignment="1">
      <alignment horizontal="right"/>
    </xf>
    <xf numFmtId="3" fontId="3" fillId="2" borderId="0" xfId="0" applyNumberFormat="1" applyFont="1" applyFill="1" applyAlignment="1">
      <alignment horizontal="right"/>
    </xf>
    <xf numFmtId="3" fontId="22" fillId="2" borderId="0" xfId="0" applyNumberFormat="1" applyFont="1" applyFill="1" applyAlignment="1">
      <alignment horizontal="right"/>
    </xf>
    <xf numFmtId="0" fontId="3" fillId="2" borderId="0" xfId="0" applyFont="1" applyFill="1" applyAlignment="1">
      <alignment horizontal="right"/>
    </xf>
    <xf numFmtId="165" fontId="28" fillId="2" borderId="0" xfId="0" applyNumberFormat="1" applyFont="1" applyFill="1" applyAlignment="1">
      <alignment horizontal="right"/>
    </xf>
    <xf numFmtId="165" fontId="28" fillId="2" borderId="0" xfId="0" applyNumberFormat="1" applyFont="1" applyFill="1"/>
    <xf numFmtId="0" fontId="29" fillId="2" borderId="0" xfId="1" applyFont="1" applyFill="1" applyBorder="1" applyAlignment="1">
      <alignment horizontal="right"/>
    </xf>
    <xf numFmtId="0" fontId="29" fillId="2" borderId="0" xfId="0" applyFont="1" applyFill="1"/>
    <xf numFmtId="165" fontId="28" fillId="2" borderId="0" xfId="0" applyNumberFormat="1" applyFont="1" applyFill="1" applyAlignment="1">
      <alignment horizontal="left"/>
    </xf>
    <xf numFmtId="0" fontId="28" fillId="2" borderId="0" xfId="0" applyNumberFormat="1" applyFont="1" applyFill="1" applyAlignment="1">
      <alignment horizontal="center"/>
    </xf>
    <xf numFmtId="0" fontId="28" fillId="2" borderId="0" xfId="0" applyFont="1" applyFill="1"/>
    <xf numFmtId="0" fontId="28" fillId="2" borderId="0" xfId="0" applyFont="1" applyFill="1" applyAlignment="1">
      <alignment horizontal="center"/>
    </xf>
    <xf numFmtId="37" fontId="12" fillId="4" borderId="0" xfId="0" applyNumberFormat="1" applyFont="1" applyFill="1" applyBorder="1" applyAlignment="1" applyProtection="1">
      <alignment horizontal="center"/>
      <protection locked="0"/>
    </xf>
    <xf numFmtId="37" fontId="12" fillId="4" borderId="0" xfId="0" applyNumberFormat="1" applyFont="1" applyFill="1" applyBorder="1" applyAlignment="1" applyProtection="1">
      <alignment horizontal="center" vertical="top" wrapText="1"/>
      <protection locked="0"/>
    </xf>
    <xf numFmtId="37" fontId="12" fillId="2" borderId="28" xfId="0" applyNumberFormat="1" applyFont="1" applyFill="1" applyBorder="1" applyAlignment="1" applyProtection="1">
      <alignment horizontal="center"/>
      <protection locked="0"/>
    </xf>
    <xf numFmtId="37" fontId="12" fillId="2" borderId="28" xfId="0" applyNumberFormat="1" applyFont="1" applyFill="1" applyBorder="1" applyAlignment="1" applyProtection="1">
      <alignment horizontal="center"/>
      <protection locked="0"/>
    </xf>
    <xf numFmtId="0" fontId="10" fillId="6" borderId="17" xfId="0" applyFont="1" applyFill="1" applyBorder="1"/>
    <xf numFmtId="0" fontId="13" fillId="9" borderId="0" xfId="0" applyFont="1" applyFill="1" applyBorder="1"/>
    <xf numFmtId="0" fontId="9" fillId="7" borderId="37" xfId="0" applyFont="1" applyFill="1" applyBorder="1" applyAlignment="1">
      <alignment horizontal="center"/>
    </xf>
    <xf numFmtId="0" fontId="13" fillId="2" borderId="28" xfId="0" applyFont="1" applyFill="1" applyBorder="1" applyAlignment="1">
      <alignment horizontal="right"/>
    </xf>
    <xf numFmtId="3" fontId="19" fillId="8" borderId="32" xfId="0" applyNumberFormat="1" applyFont="1" applyFill="1" applyBorder="1" applyAlignment="1">
      <alignment horizontal="right"/>
    </xf>
    <xf numFmtId="0" fontId="23" fillId="2" borderId="0" xfId="0" applyFont="1" applyFill="1" applyBorder="1" applyAlignment="1">
      <alignment horizontal="right"/>
    </xf>
    <xf numFmtId="0" fontId="23" fillId="2" borderId="11" xfId="0" applyFont="1" applyFill="1" applyBorder="1" applyAlignment="1">
      <alignment horizontal="right"/>
    </xf>
    <xf numFmtId="0" fontId="14" fillId="5" borderId="39" xfId="0" applyFont="1" applyFill="1" applyBorder="1"/>
    <xf numFmtId="0" fontId="14" fillId="5" borderId="13" xfId="0" applyFont="1" applyFill="1" applyBorder="1" applyAlignment="1">
      <alignment horizontal="right"/>
    </xf>
    <xf numFmtId="0" fontId="30" fillId="5" borderId="13" xfId="0" applyFont="1" applyFill="1" applyBorder="1"/>
    <xf numFmtId="0" fontId="3" fillId="5" borderId="31" xfId="0" applyFont="1" applyFill="1" applyBorder="1"/>
    <xf numFmtId="0" fontId="0" fillId="4" borderId="0" xfId="0" applyFill="1"/>
    <xf numFmtId="0" fontId="0" fillId="0" borderId="18" xfId="0" applyBorder="1"/>
    <xf numFmtId="0" fontId="13" fillId="9" borderId="6" xfId="0" applyFont="1" applyFill="1" applyBorder="1"/>
    <xf numFmtId="0" fontId="13" fillId="9" borderId="7" xfId="0" applyFont="1" applyFill="1" applyBorder="1"/>
    <xf numFmtId="0" fontId="13" fillId="9" borderId="44" xfId="0" applyFont="1" applyFill="1" applyBorder="1" applyAlignment="1">
      <alignment horizontal="right"/>
    </xf>
    <xf numFmtId="0" fontId="14" fillId="5" borderId="12" xfId="0" applyFont="1" applyFill="1" applyBorder="1"/>
    <xf numFmtId="0" fontId="1" fillId="4" borderId="37" xfId="1" applyFill="1" applyBorder="1" applyProtection="1">
      <protection locked="0"/>
    </xf>
    <xf numFmtId="2" fontId="0" fillId="4" borderId="41" xfId="0" applyNumberFormat="1" applyFill="1" applyBorder="1" applyProtection="1">
      <protection locked="0"/>
    </xf>
    <xf numFmtId="2" fontId="0" fillId="4" borderId="27" xfId="0" applyNumberFormat="1" applyFill="1" applyBorder="1" applyProtection="1">
      <protection locked="0"/>
    </xf>
    <xf numFmtId="2" fontId="0" fillId="4" borderId="26" xfId="0" applyNumberFormat="1" applyFill="1" applyBorder="1" applyProtection="1">
      <protection locked="0"/>
    </xf>
    <xf numFmtId="0" fontId="13" fillId="4" borderId="39" xfId="0" applyFont="1" applyFill="1" applyBorder="1" applyAlignment="1" applyProtection="1">
      <alignment horizontal="right" wrapText="1"/>
      <protection locked="0"/>
    </xf>
    <xf numFmtId="0" fontId="13" fillId="10" borderId="13" xfId="0" applyFont="1" applyFill="1" applyBorder="1" applyProtection="1">
      <protection locked="0"/>
    </xf>
    <xf numFmtId="0" fontId="13" fillId="4" borderId="39" xfId="0" applyFont="1" applyFill="1" applyBorder="1" applyAlignment="1" applyProtection="1">
      <alignment horizontal="right"/>
      <protection locked="0"/>
    </xf>
    <xf numFmtId="0" fontId="13" fillId="10" borderId="13" xfId="0" applyFont="1" applyFill="1" applyBorder="1" applyAlignment="1" applyProtection="1">
      <alignment vertical="top" wrapText="1"/>
      <protection locked="0"/>
    </xf>
    <xf numFmtId="0" fontId="13" fillId="4" borderId="43" xfId="0" applyFont="1" applyFill="1" applyBorder="1" applyAlignment="1" applyProtection="1">
      <alignment horizontal="right"/>
      <protection locked="0"/>
    </xf>
    <xf numFmtId="0" fontId="13" fillId="10" borderId="28" xfId="0" applyFont="1" applyFill="1" applyBorder="1" applyAlignment="1" applyProtection="1">
      <alignment vertical="top" wrapText="1"/>
      <protection locked="0"/>
    </xf>
    <xf numFmtId="0" fontId="13" fillId="4" borderId="13" xfId="0" applyFont="1" applyFill="1" applyBorder="1" applyProtection="1">
      <protection locked="0"/>
    </xf>
    <xf numFmtId="0" fontId="13" fillId="4" borderId="31" xfId="0" applyFont="1" applyFill="1" applyBorder="1" applyProtection="1">
      <protection locked="0"/>
    </xf>
    <xf numFmtId="0" fontId="13" fillId="4" borderId="13" xfId="0" applyFont="1" applyFill="1" applyBorder="1" applyAlignment="1" applyProtection="1">
      <alignment vertical="top" wrapText="1"/>
      <protection locked="0"/>
    </xf>
    <xf numFmtId="0" fontId="13" fillId="4" borderId="31" xfId="0" applyFont="1" applyFill="1" applyBorder="1" applyAlignment="1" applyProtection="1">
      <alignment vertical="top" wrapText="1"/>
      <protection locked="0"/>
    </xf>
    <xf numFmtId="0" fontId="30" fillId="4" borderId="13" xfId="0" applyNumberFormat="1" applyFont="1" applyFill="1" applyBorder="1" applyAlignment="1" applyProtection="1">
      <alignment horizontal="center"/>
      <protection locked="0"/>
    </xf>
    <xf numFmtId="37" fontId="15" fillId="4" borderId="0" xfId="0" applyNumberFormat="1" applyFont="1" applyFill="1" applyBorder="1" applyAlignment="1" applyProtection="1">
      <alignment horizontal="center"/>
      <protection locked="0"/>
    </xf>
    <xf numFmtId="37" fontId="0" fillId="4" borderId="10" xfId="0" applyNumberFormat="1" applyFill="1" applyBorder="1" applyAlignment="1" applyProtection="1">
      <alignment horizontal="center"/>
      <protection locked="0"/>
    </xf>
    <xf numFmtId="37" fontId="15" fillId="4" borderId="0" xfId="0" applyNumberFormat="1" applyFont="1" applyFill="1" applyBorder="1" applyAlignment="1" applyProtection="1">
      <alignment horizontal="right"/>
      <protection locked="0"/>
    </xf>
    <xf numFmtId="37" fontId="0" fillId="4" borderId="0" xfId="0" applyNumberFormat="1" applyFill="1" applyAlignment="1" applyProtection="1">
      <alignment horizontal="center"/>
      <protection locked="0"/>
    </xf>
    <xf numFmtId="0" fontId="2" fillId="2" borderId="0" xfId="0" applyFont="1" applyFill="1" applyAlignment="1">
      <alignment horizontal="left" wrapText="1"/>
    </xf>
    <xf numFmtId="0" fontId="0" fillId="2" borderId="0" xfId="0" applyFill="1" applyBorder="1" applyAlignment="1">
      <alignment horizontal="center" vertical="top" wrapText="1"/>
    </xf>
    <xf numFmtId="3" fontId="19" fillId="2" borderId="11" xfId="0" applyNumberFormat="1" applyFont="1" applyFill="1" applyBorder="1" applyAlignment="1">
      <alignment horizontal="right"/>
    </xf>
    <xf numFmtId="3" fontId="19" fillId="2" borderId="31" xfId="0" applyNumberFormat="1" applyFont="1" applyFill="1" applyBorder="1" applyAlignment="1">
      <alignment horizontal="right"/>
    </xf>
    <xf numFmtId="0" fontId="31" fillId="2" borderId="0" xfId="0" applyFont="1" applyFill="1"/>
    <xf numFmtId="0" fontId="32" fillId="2" borderId="0" xfId="0" applyFont="1" applyFill="1"/>
    <xf numFmtId="3" fontId="28" fillId="2" borderId="0" xfId="0" applyNumberFormat="1" applyFont="1" applyFill="1" applyAlignment="1">
      <alignment horizontal="right"/>
    </xf>
    <xf numFmtId="0" fontId="33" fillId="2" borderId="0" xfId="0" applyFont="1" applyFill="1"/>
    <xf numFmtId="0" fontId="28" fillId="2" borderId="46" xfId="0" applyNumberFormat="1" applyFont="1" applyFill="1" applyBorder="1" applyAlignment="1">
      <alignment horizontal="center"/>
    </xf>
    <xf numFmtId="0" fontId="14" fillId="5" borderId="0" xfId="0" applyFont="1" applyFill="1" applyBorder="1"/>
    <xf numFmtId="0" fontId="14" fillId="5" borderId="0" xfId="0" applyFont="1" applyFill="1" applyBorder="1" applyAlignment="1">
      <alignment horizontal="right"/>
    </xf>
    <xf numFmtId="0" fontId="30" fillId="5" borderId="0" xfId="0" applyFont="1" applyFill="1" applyBorder="1"/>
    <xf numFmtId="0" fontId="30" fillId="4" borderId="0" xfId="0" applyNumberFormat="1" applyFont="1" applyFill="1" applyBorder="1" applyAlignment="1" applyProtection="1">
      <alignment horizontal="center"/>
      <protection locked="0"/>
    </xf>
    <xf numFmtId="0" fontId="3" fillId="5" borderId="0" xfId="0" applyFont="1" applyFill="1" applyBorder="1"/>
    <xf numFmtId="0" fontId="28" fillId="2" borderId="0" xfId="0" applyNumberFormat="1" applyFont="1" applyFill="1" applyBorder="1" applyAlignment="1">
      <alignment horizontal="center"/>
    </xf>
    <xf numFmtId="0" fontId="35" fillId="2" borderId="0" xfId="0" applyFont="1" applyFill="1" applyAlignment="1">
      <alignment horizontal="center"/>
    </xf>
    <xf numFmtId="0" fontId="35" fillId="2" borderId="0" xfId="0" applyFont="1" applyFill="1" applyAlignment="1">
      <alignment horizontal="right"/>
    </xf>
    <xf numFmtId="164" fontId="34" fillId="2" borderId="0" xfId="0" applyNumberFormat="1" applyFont="1" applyFill="1"/>
    <xf numFmtId="3" fontId="28" fillId="2" borderId="46" xfId="0" applyNumberFormat="1" applyFont="1" applyFill="1" applyBorder="1" applyAlignment="1">
      <alignment horizontal="right"/>
    </xf>
    <xf numFmtId="0" fontId="28" fillId="4" borderId="0" xfId="0" applyNumberFormat="1" applyFont="1" applyFill="1" applyAlignment="1" applyProtection="1">
      <alignment horizontal="center" vertical="center"/>
      <protection locked="0"/>
    </xf>
    <xf numFmtId="165" fontId="28" fillId="2" borderId="0" xfId="0" applyNumberFormat="1" applyFont="1" applyFill="1" applyAlignment="1">
      <alignment horizontal="left" vertical="center"/>
    </xf>
    <xf numFmtId="37" fontId="12" fillId="2" borderId="28" xfId="0" applyNumberFormat="1" applyFont="1" applyFill="1" applyBorder="1" applyAlignment="1" applyProtection="1">
      <alignment horizontal="center"/>
      <protection locked="0"/>
    </xf>
    <xf numFmtId="0" fontId="0" fillId="4" borderId="0" xfId="0" applyFill="1" applyBorder="1" applyAlignment="1">
      <alignment horizontal="center"/>
    </xf>
    <xf numFmtId="37" fontId="0" fillId="4" borderId="0" xfId="0" applyNumberFormat="1" applyFill="1" applyAlignment="1" applyProtection="1">
      <alignment horizontal="center"/>
      <protection locked="0"/>
    </xf>
    <xf numFmtId="0" fontId="17" fillId="2" borderId="0" xfId="0" applyFont="1" applyFill="1" applyBorder="1" applyAlignment="1">
      <alignment wrapText="1"/>
    </xf>
    <xf numFmtId="0" fontId="17" fillId="2" borderId="9" xfId="0" applyFont="1" applyFill="1" applyBorder="1" applyAlignment="1">
      <alignment wrapText="1"/>
    </xf>
    <xf numFmtId="0" fontId="17" fillId="2" borderId="0" xfId="0" applyFont="1" applyFill="1" applyBorder="1" applyAlignment="1">
      <alignment horizontal="right" wrapText="1"/>
    </xf>
    <xf numFmtId="0" fontId="17" fillId="2" borderId="9" xfId="0" applyFont="1" applyFill="1" applyBorder="1" applyAlignment="1">
      <alignment horizontal="right" wrapText="1"/>
    </xf>
    <xf numFmtId="0" fontId="0" fillId="5" borderId="5" xfId="0" applyFill="1" applyBorder="1" applyAlignment="1">
      <alignment wrapText="1"/>
    </xf>
    <xf numFmtId="0" fontId="0" fillId="5" borderId="6" xfId="0" applyFill="1" applyBorder="1" applyAlignment="1">
      <alignment wrapText="1"/>
    </xf>
    <xf numFmtId="0" fontId="0" fillId="5" borderId="7" xfId="0" applyFill="1" applyBorder="1" applyAlignment="1">
      <alignment wrapText="1"/>
    </xf>
    <xf numFmtId="0" fontId="0" fillId="5" borderId="20" xfId="0" applyFill="1" applyBorder="1" applyAlignment="1">
      <alignment wrapText="1"/>
    </xf>
    <xf numFmtId="0" fontId="0" fillId="5" borderId="15" xfId="0" applyFill="1" applyBorder="1" applyAlignment="1">
      <alignment wrapText="1"/>
    </xf>
    <xf numFmtId="0" fontId="0" fillId="5" borderId="21" xfId="0" applyFill="1" applyBorder="1" applyAlignment="1">
      <alignment wrapText="1"/>
    </xf>
    <xf numFmtId="10" fontId="17" fillId="2" borderId="0" xfId="0" applyNumberFormat="1" applyFont="1" applyFill="1" applyBorder="1" applyAlignment="1">
      <alignment vertical="top" wrapText="1"/>
    </xf>
    <xf numFmtId="0" fontId="27" fillId="4" borderId="0" xfId="0" applyFont="1" applyFill="1" applyAlignment="1">
      <alignment horizontal="center"/>
    </xf>
    <xf numFmtId="9" fontId="17" fillId="2" borderId="0" xfId="0" applyNumberFormat="1" applyFont="1" applyFill="1" applyBorder="1" applyAlignment="1">
      <alignment vertical="top" wrapText="1"/>
    </xf>
    <xf numFmtId="9" fontId="17" fillId="2" borderId="9" xfId="0" applyNumberFormat="1" applyFont="1" applyFill="1" applyBorder="1" applyAlignment="1">
      <alignment vertical="top" wrapText="1"/>
    </xf>
    <xf numFmtId="0" fontId="7" fillId="5" borderId="5" xfId="0" applyNumberFormat="1" applyFont="1" applyFill="1" applyBorder="1" applyAlignment="1">
      <alignment horizontal="left" vertical="top" wrapText="1"/>
    </xf>
    <xf numFmtId="0" fontId="7" fillId="5" borderId="6" xfId="0" applyNumberFormat="1" applyFont="1" applyFill="1" applyBorder="1" applyAlignment="1">
      <alignment horizontal="left" vertical="top" wrapText="1"/>
    </xf>
    <xf numFmtId="0" fontId="7" fillId="5" borderId="7" xfId="0" applyNumberFormat="1" applyFont="1" applyFill="1" applyBorder="1" applyAlignment="1">
      <alignment horizontal="left" vertical="top" wrapText="1"/>
    </xf>
    <xf numFmtId="0" fontId="7" fillId="5" borderId="10" xfId="0" applyNumberFormat="1" applyFont="1" applyFill="1" applyBorder="1" applyAlignment="1">
      <alignment horizontal="left" vertical="top" wrapText="1"/>
    </xf>
    <xf numFmtId="0" fontId="7" fillId="5" borderId="0" xfId="0" applyNumberFormat="1" applyFont="1" applyFill="1" applyBorder="1" applyAlignment="1">
      <alignment horizontal="left" vertical="top" wrapText="1"/>
    </xf>
    <xf numFmtId="0" fontId="7" fillId="5" borderId="11" xfId="0" applyNumberFormat="1" applyFont="1" applyFill="1" applyBorder="1" applyAlignment="1">
      <alignment horizontal="left" vertical="top" wrapText="1"/>
    </xf>
    <xf numFmtId="0" fontId="7" fillId="5" borderId="20" xfId="0" applyNumberFormat="1" applyFont="1" applyFill="1" applyBorder="1" applyAlignment="1">
      <alignment horizontal="left" vertical="top" wrapText="1"/>
    </xf>
    <xf numFmtId="0" fontId="7" fillId="5" borderId="15" xfId="0" applyNumberFormat="1" applyFont="1" applyFill="1" applyBorder="1" applyAlignment="1">
      <alignment horizontal="left" vertical="top" wrapText="1"/>
    </xf>
    <xf numFmtId="0" fontId="7" fillId="5" borderId="21" xfId="0" applyNumberFormat="1" applyFont="1"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10" xfId="0" applyFill="1" applyBorder="1" applyAlignment="1">
      <alignment horizontal="left" vertical="top" wrapText="1"/>
    </xf>
    <xf numFmtId="0" fontId="0" fillId="5" borderId="0" xfId="0" applyFill="1" applyBorder="1" applyAlignment="1">
      <alignment horizontal="left" vertical="top" wrapText="1"/>
    </xf>
    <xf numFmtId="0" fontId="0" fillId="5" borderId="11" xfId="0" applyFill="1" applyBorder="1" applyAlignment="1">
      <alignment horizontal="left" vertical="top" wrapText="1"/>
    </xf>
    <xf numFmtId="0" fontId="0" fillId="5" borderId="20" xfId="0" applyFill="1" applyBorder="1" applyAlignment="1">
      <alignment horizontal="left" vertical="top" wrapText="1"/>
    </xf>
    <xf numFmtId="0" fontId="0" fillId="5" borderId="15" xfId="0" applyFill="1" applyBorder="1" applyAlignment="1">
      <alignment horizontal="left" vertical="top" wrapText="1"/>
    </xf>
    <xf numFmtId="0" fontId="0" fillId="5" borderId="21" xfId="0" applyFill="1" applyBorder="1" applyAlignment="1">
      <alignment horizontal="left" vertical="top" wrapText="1"/>
    </xf>
    <xf numFmtId="0" fontId="0" fillId="5" borderId="5" xfId="0" applyFill="1" applyBorder="1" applyAlignment="1">
      <alignment horizontal="center" vertical="top" wrapText="1"/>
    </xf>
    <xf numFmtId="0" fontId="0" fillId="5" borderId="6" xfId="0" applyFill="1" applyBorder="1" applyAlignment="1">
      <alignment horizontal="center" vertical="top" wrapText="1"/>
    </xf>
    <xf numFmtId="0" fontId="0" fillId="5" borderId="7" xfId="0" applyFill="1" applyBorder="1" applyAlignment="1">
      <alignment horizontal="center" vertical="top" wrapText="1"/>
    </xf>
    <xf numFmtId="0" fontId="0" fillId="5" borderId="10" xfId="0" applyFill="1" applyBorder="1" applyAlignment="1">
      <alignment horizontal="center" vertical="top" wrapText="1"/>
    </xf>
    <xf numFmtId="0" fontId="0" fillId="5" borderId="0" xfId="0" applyFill="1" applyBorder="1" applyAlignment="1">
      <alignment horizontal="center" vertical="top" wrapText="1"/>
    </xf>
    <xf numFmtId="0" fontId="0" fillId="5" borderId="11" xfId="0" applyFill="1" applyBorder="1" applyAlignment="1">
      <alignment horizontal="center" vertical="top" wrapText="1"/>
    </xf>
    <xf numFmtId="0" fontId="0" fillId="5" borderId="20" xfId="0" applyFill="1" applyBorder="1" applyAlignment="1">
      <alignment horizontal="center" vertical="top" wrapText="1"/>
    </xf>
    <xf numFmtId="0" fontId="0" fillId="5" borderId="15" xfId="0" applyFill="1" applyBorder="1" applyAlignment="1">
      <alignment horizontal="center" vertical="top" wrapText="1"/>
    </xf>
    <xf numFmtId="0" fontId="0" fillId="5" borderId="21" xfId="0" applyFill="1" applyBorder="1" applyAlignment="1">
      <alignment horizontal="center" vertical="top" wrapText="1"/>
    </xf>
    <xf numFmtId="0" fontId="6" fillId="3" borderId="3" xfId="0" applyFont="1" applyFill="1" applyBorder="1" applyAlignment="1">
      <alignment horizontal="center"/>
    </xf>
    <xf numFmtId="0" fontId="8" fillId="6" borderId="2" xfId="0" applyNumberFormat="1" applyFont="1" applyFill="1" applyBorder="1" applyAlignment="1">
      <alignment horizontal="center" vertical="center"/>
    </xf>
    <xf numFmtId="0" fontId="8" fillId="6" borderId="8" xfId="0" applyNumberFormat="1" applyFont="1" applyFill="1" applyBorder="1" applyAlignment="1">
      <alignment horizontal="center" vertical="center"/>
    </xf>
    <xf numFmtId="0" fontId="25" fillId="5" borderId="8" xfId="0" applyFont="1" applyFill="1" applyBorder="1" applyAlignment="1">
      <alignment vertical="center"/>
    </xf>
    <xf numFmtId="0" fontId="25" fillId="5" borderId="0" xfId="0" applyFont="1" applyFill="1" applyBorder="1" applyAlignment="1">
      <alignment vertical="center"/>
    </xf>
    <xf numFmtId="0" fontId="25" fillId="5" borderId="9" xfId="0" applyFont="1" applyFill="1" applyBorder="1" applyAlignment="1">
      <alignment vertical="center"/>
    </xf>
    <xf numFmtId="0" fontId="25" fillId="5" borderId="17" xfId="0" applyFont="1" applyFill="1" applyBorder="1" applyAlignment="1">
      <alignment vertical="center"/>
    </xf>
    <xf numFmtId="0" fontId="25" fillId="5" borderId="18" xfId="0" applyFont="1" applyFill="1" applyBorder="1" applyAlignment="1">
      <alignment vertical="center"/>
    </xf>
    <xf numFmtId="0" fontId="25" fillId="5" borderId="19" xfId="0"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0" fontId="9" fillId="4" borderId="4" xfId="0" applyNumberFormat="1" applyFont="1" applyFill="1" applyBorder="1" applyAlignment="1">
      <alignment vertical="center"/>
    </xf>
    <xf numFmtId="164" fontId="34" fillId="2" borderId="46" xfId="0" applyNumberFormat="1" applyFont="1" applyFill="1" applyBorder="1" applyAlignment="1">
      <alignment horizontal="center"/>
    </xf>
    <xf numFmtId="164" fontId="34" fillId="2" borderId="0" xfId="0" applyNumberFormat="1" applyFont="1" applyFill="1" applyAlignment="1">
      <alignment horizontal="center"/>
    </xf>
    <xf numFmtId="0" fontId="27" fillId="4" borderId="10" xfId="0" applyFont="1" applyFill="1" applyBorder="1" applyAlignment="1">
      <alignment horizontal="center"/>
    </xf>
    <xf numFmtId="0" fontId="27" fillId="4" borderId="0" xfId="0" applyFont="1" applyFill="1" applyBorder="1" applyAlignment="1">
      <alignment horizontal="center"/>
    </xf>
    <xf numFmtId="0" fontId="0" fillId="4" borderId="10" xfId="0" applyFill="1" applyBorder="1" applyAlignment="1">
      <alignment horizontal="center"/>
    </xf>
    <xf numFmtId="37" fontId="0" fillId="4" borderId="10" xfId="0" applyNumberFormat="1" applyFill="1" applyBorder="1" applyAlignment="1" applyProtection="1">
      <alignment horizontal="center"/>
      <protection locked="0"/>
    </xf>
    <xf numFmtId="37" fontId="0" fillId="4" borderId="0" xfId="0" applyNumberFormat="1" applyFill="1" applyBorder="1" applyAlignment="1" applyProtection="1">
      <alignment horizontal="center"/>
      <protection locked="0"/>
    </xf>
    <xf numFmtId="0" fontId="0" fillId="5" borderId="45" xfId="0" applyFill="1" applyBorder="1" applyAlignment="1">
      <alignment horizontal="left" vertical="top" wrapText="1"/>
    </xf>
    <xf numFmtId="0" fontId="0" fillId="5" borderId="9" xfId="0" applyFill="1" applyBorder="1" applyAlignment="1">
      <alignment horizontal="left" vertical="top" wrapText="1"/>
    </xf>
    <xf numFmtId="0" fontId="0" fillId="5" borderId="16" xfId="0" applyFill="1" applyBorder="1" applyAlignment="1">
      <alignment horizontal="left" vertical="top" wrapText="1"/>
    </xf>
    <xf numFmtId="0" fontId="17" fillId="2" borderId="0" xfId="0" applyFont="1" applyFill="1" applyBorder="1" applyAlignment="1">
      <alignment horizontal="left" wrapText="1"/>
    </xf>
    <xf numFmtId="0" fontId="17" fillId="2" borderId="9" xfId="0" applyFont="1" applyFill="1" applyBorder="1" applyAlignment="1">
      <alignment horizontal="left" wrapText="1"/>
    </xf>
    <xf numFmtId="0" fontId="2" fillId="2" borderId="0" xfId="0" applyFont="1" applyFill="1" applyAlignment="1">
      <alignment horizontal="left" wrapText="1"/>
    </xf>
    <xf numFmtId="37" fontId="12" fillId="2" borderId="43" xfId="0" applyNumberFormat="1" applyFont="1" applyFill="1" applyBorder="1" applyAlignment="1" applyProtection="1">
      <alignment horizontal="center"/>
    </xf>
    <xf numFmtId="37" fontId="12" fillId="2" borderId="28" xfId="0" applyNumberFormat="1" applyFont="1" applyFill="1" applyBorder="1" applyAlignment="1" applyProtection="1">
      <alignment horizontal="center"/>
    </xf>
  </cellXfs>
  <cellStyles count="5">
    <cellStyle name="Comma 2" xfId="3"/>
    <cellStyle name="Heading 2" xfId="1" builtinId="17"/>
    <cellStyle name="Normal" xfId="0" builtinId="0"/>
    <cellStyle name="Normal 2" xfId="4"/>
    <cellStyle name="Normal 3" xfId="2"/>
  </cellStyles>
  <dxfs count="76">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theme="6" tint="-0.499984740745262"/>
      </font>
      <fill>
        <patternFill>
          <bgColor theme="6" tint="0.39994506668294322"/>
        </patternFill>
      </fill>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rgb="FF00B050"/>
      </font>
    </dxf>
    <dxf>
      <font>
        <b/>
        <i val="0"/>
        <color rgb="FF00B050"/>
      </font>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theme="6" tint="-0.499984740745262"/>
      </font>
      <fill>
        <patternFill>
          <bgColor theme="6" tint="0.39994506668294322"/>
        </patternFill>
      </fill>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rgb="FF00B050"/>
      </font>
    </dxf>
    <dxf>
      <font>
        <b/>
        <i val="0"/>
        <color rgb="FF00B050"/>
      </font>
    </dxf>
    <dxf>
      <font>
        <color auto="1"/>
      </font>
      <fill>
        <patternFill>
          <bgColor rgb="FFFF0000"/>
        </patternFill>
      </fill>
      <border>
        <left style="thin">
          <color rgb="FFFFFF00"/>
        </left>
        <right style="thin">
          <color rgb="FFFFFF00"/>
        </right>
        <top style="thin">
          <color rgb="FFFFFF00"/>
        </top>
        <bottom style="thin">
          <color rgb="FFFFFF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12</xdr:col>
          <xdr:colOff>85725</xdr:colOff>
          <xdr:row>33</xdr:row>
          <xdr:rowOff>152400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228600</xdr:colOff>
      <xdr:row>5</xdr:row>
      <xdr:rowOff>104775</xdr:rowOff>
    </xdr:from>
    <xdr:to>
      <xdr:col>6</xdr:col>
      <xdr:colOff>459440</xdr:colOff>
      <xdr:row>18</xdr:row>
      <xdr:rowOff>0</xdr:rowOff>
    </xdr:to>
    <xdr:sp macro="" textlink="">
      <xdr:nvSpPr>
        <xdr:cNvPr id="2" name="Right Brace 1"/>
        <xdr:cNvSpPr/>
      </xdr:nvSpPr>
      <xdr:spPr>
        <a:xfrm>
          <a:off x="5838825" y="981075"/>
          <a:ext cx="230840" cy="26479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228600</xdr:colOff>
      <xdr:row>5</xdr:row>
      <xdr:rowOff>104775</xdr:rowOff>
    </xdr:from>
    <xdr:to>
      <xdr:col>6</xdr:col>
      <xdr:colOff>459440</xdr:colOff>
      <xdr:row>18</xdr:row>
      <xdr:rowOff>0</xdr:rowOff>
    </xdr:to>
    <xdr:sp macro="" textlink="">
      <xdr:nvSpPr>
        <xdr:cNvPr id="2" name="Right Brace 1"/>
        <xdr:cNvSpPr/>
      </xdr:nvSpPr>
      <xdr:spPr>
        <a:xfrm>
          <a:off x="5838825" y="1209675"/>
          <a:ext cx="230840" cy="26479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000"/>
        </a:p>
      </xdr:txBody>
    </xdr:sp>
    <xdr:clientData/>
  </xdr:twoCellAnchor>
  <xdr:twoCellAnchor>
    <xdr:from>
      <xdr:col>15</xdr:col>
      <xdr:colOff>111164</xdr:colOff>
      <xdr:row>57</xdr:row>
      <xdr:rowOff>33618</xdr:rowOff>
    </xdr:from>
    <xdr:to>
      <xdr:col>15</xdr:col>
      <xdr:colOff>156883</xdr:colOff>
      <xdr:row>58</xdr:row>
      <xdr:rowOff>190501</xdr:rowOff>
    </xdr:to>
    <xdr:sp macro="" textlink="">
      <xdr:nvSpPr>
        <xdr:cNvPr id="3" name="Down Arrow 2"/>
        <xdr:cNvSpPr/>
      </xdr:nvSpPr>
      <xdr:spPr>
        <a:xfrm>
          <a:off x="11742870" y="12012706"/>
          <a:ext cx="45719" cy="35858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122369</xdr:colOff>
      <xdr:row>61</xdr:row>
      <xdr:rowOff>33617</xdr:rowOff>
    </xdr:from>
    <xdr:to>
      <xdr:col>15</xdr:col>
      <xdr:colOff>168088</xdr:colOff>
      <xdr:row>66</xdr:row>
      <xdr:rowOff>156882</xdr:rowOff>
    </xdr:to>
    <xdr:sp macro="" textlink="">
      <xdr:nvSpPr>
        <xdr:cNvPr id="4" name="Down Arrow 3"/>
        <xdr:cNvSpPr/>
      </xdr:nvSpPr>
      <xdr:spPr>
        <a:xfrm>
          <a:off x="11754075" y="12427323"/>
          <a:ext cx="45719" cy="110938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134469</xdr:colOff>
      <xdr:row>68</xdr:row>
      <xdr:rowOff>22411</xdr:rowOff>
    </xdr:from>
    <xdr:to>
      <xdr:col>15</xdr:col>
      <xdr:colOff>180188</xdr:colOff>
      <xdr:row>72</xdr:row>
      <xdr:rowOff>179294</xdr:rowOff>
    </xdr:to>
    <xdr:sp macro="" textlink="">
      <xdr:nvSpPr>
        <xdr:cNvPr id="5" name="Down Arrow 4"/>
        <xdr:cNvSpPr/>
      </xdr:nvSpPr>
      <xdr:spPr>
        <a:xfrm>
          <a:off x="11766175" y="13805646"/>
          <a:ext cx="45719" cy="9412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459441</xdr:colOff>
      <xdr:row>57</xdr:row>
      <xdr:rowOff>0</xdr:rowOff>
    </xdr:from>
    <xdr:to>
      <xdr:col>11</xdr:col>
      <xdr:colOff>549088</xdr:colOff>
      <xdr:row>62</xdr:row>
      <xdr:rowOff>168088</xdr:rowOff>
    </xdr:to>
    <xdr:sp macro="" textlink="">
      <xdr:nvSpPr>
        <xdr:cNvPr id="6" name="Right Brace 5"/>
        <xdr:cNvSpPr/>
      </xdr:nvSpPr>
      <xdr:spPr>
        <a:xfrm>
          <a:off x="9356912" y="11788588"/>
          <a:ext cx="89647" cy="9749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492161</xdr:colOff>
      <xdr:row>66</xdr:row>
      <xdr:rowOff>22411</xdr:rowOff>
    </xdr:from>
    <xdr:to>
      <xdr:col>11</xdr:col>
      <xdr:colOff>537880</xdr:colOff>
      <xdr:row>68</xdr:row>
      <xdr:rowOff>190500</xdr:rowOff>
    </xdr:to>
    <xdr:sp macro="" textlink="">
      <xdr:nvSpPr>
        <xdr:cNvPr id="7" name="Right Brace 6"/>
        <xdr:cNvSpPr/>
      </xdr:nvSpPr>
      <xdr:spPr>
        <a:xfrm>
          <a:off x="9389632" y="13402235"/>
          <a:ext cx="45719" cy="571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492164</xdr:colOff>
      <xdr:row>72</xdr:row>
      <xdr:rowOff>11206</xdr:rowOff>
    </xdr:from>
    <xdr:to>
      <xdr:col>11</xdr:col>
      <xdr:colOff>537883</xdr:colOff>
      <xdr:row>74</xdr:row>
      <xdr:rowOff>190500</xdr:rowOff>
    </xdr:to>
    <xdr:sp macro="" textlink="">
      <xdr:nvSpPr>
        <xdr:cNvPr id="8" name="Right Brace 7"/>
        <xdr:cNvSpPr/>
      </xdr:nvSpPr>
      <xdr:spPr>
        <a:xfrm>
          <a:off x="9389635" y="14578853"/>
          <a:ext cx="45719" cy="58270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00"/>
  <sheetViews>
    <sheetView tabSelected="1" workbookViewId="0">
      <selection activeCell="O26" sqref="O26"/>
    </sheetView>
  </sheetViews>
  <sheetFormatPr defaultRowHeight="15" x14ac:dyDescent="0.25"/>
  <cols>
    <col min="2" max="2" width="10.140625" customWidth="1"/>
  </cols>
  <sheetData>
    <row r="1" spans="1:57"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row>
    <row r="2" spans="1:57"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57"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row>
    <row r="6" spans="1:57"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row>
    <row r="7" spans="1:57"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row>
    <row r="8" spans="1:57"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row>
    <row r="9" spans="1:57"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row>
    <row r="10" spans="1:57"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1:57"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row>
    <row r="12" spans="1:57"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row>
    <row r="13" spans="1:57"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row>
    <row r="14" spans="1:57"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row>
    <row r="15" spans="1:57"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row>
    <row r="16" spans="1:57"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row>
    <row r="17" spans="1:57"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1:57"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row>
    <row r="19" spans="1:57"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row>
    <row r="20" spans="1:57"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row>
    <row r="21" spans="1:57"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row>
    <row r="22" spans="1:57"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row>
    <row r="23" spans="1:57"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row>
    <row r="24" spans="1:57"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row>
    <row r="25" spans="1:57"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row>
    <row r="26" spans="1:57"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row>
    <row r="27" spans="1:57"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row>
    <row r="28" spans="1:57"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row>
    <row r="29" spans="1:57"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row>
    <row r="30" spans="1:57"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row>
    <row r="31" spans="1:57"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row>
    <row r="32" spans="1:57"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row>
    <row r="33" spans="1:57"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row>
    <row r="34" spans="1:57"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row>
    <row r="35" spans="1:57"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row>
    <row r="36" spans="1:57"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row>
    <row r="37" spans="1:5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row>
    <row r="38" spans="1:57"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row>
    <row r="39" spans="1:57"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row>
    <row r="40" spans="1:57"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row>
    <row r="41" spans="1:57"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row>
    <row r="42" spans="1:57"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row>
    <row r="43" spans="1:57"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row>
    <row r="44" spans="1:57"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row>
    <row r="45" spans="1:57"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row>
    <row r="46" spans="1:57"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row>
    <row r="47" spans="1:57"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row>
    <row r="48" spans="1:5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row>
    <row r="49" spans="1:5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row>
    <row r="50" spans="1:5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row>
    <row r="51" spans="1:5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row>
    <row r="52" spans="1:5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row>
    <row r="53" spans="1:5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row>
    <row r="54" spans="1:5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row>
    <row r="55" spans="1:5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row>
    <row r="56" spans="1:5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row>
    <row r="58" spans="1:5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row>
    <row r="59" spans="1:5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row>
    <row r="60" spans="1:5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row>
    <row r="61" spans="1:5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row>
    <row r="62" spans="1:5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row>
    <row r="63" spans="1:5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row>
    <row r="64" spans="1:5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row>
    <row r="65" spans="1:5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row>
    <row r="66" spans="1:57"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row>
    <row r="67" spans="1:57"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row>
    <row r="68" spans="1:57"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row>
    <row r="69" spans="1:57"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row>
    <row r="70" spans="1:57"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row>
    <row r="71" spans="1:57"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row>
    <row r="72" spans="1:57"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row>
    <row r="73" spans="1:57"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row>
    <row r="74" spans="1:57"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row>
    <row r="75" spans="1:57"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row>
    <row r="76" spans="1:57"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row>
    <row r="77" spans="1:57"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row>
    <row r="78" spans="1:57"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row>
    <row r="79" spans="1:57"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row>
    <row r="80" spans="1:57"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row>
    <row r="81" spans="1:57"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row>
    <row r="82" spans="1:57"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1:57"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row>
    <row r="84" spans="1:57"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row>
    <row r="85" spans="1:57"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1:57"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1:57"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1:57"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1:5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1:57"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1:5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1:5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1:5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1:5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1:57"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1:57"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1:57"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1:57"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1:57"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1:57"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1:57"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1:57"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1:57"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1:57"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1:57"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1:57"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1:57"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1:57"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1:57"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1:57"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1:57"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1:57"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1:57"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1:57"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1:57"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1:57"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1:57"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1:57"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1:57"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1:57"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1:57"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1:57"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1:57"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1:57"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1:57"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1:57"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1:57"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1:57"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1:57"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1:57"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1:57"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1:57"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1:57"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1:57"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1:57"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1:57"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1:57"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1:57"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1:57"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1:57"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1:57"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1:57"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1:57"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1:57"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1:57"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1:57"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1:57"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1:57"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1:57"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1:57"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1:57"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1:57"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1:57"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1:57"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1:57"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1:57"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1:57"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1:57"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1:57"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1:57"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1:57"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1:57"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1:57"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1:57"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1:57"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1:57"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1:57"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1:57"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1:57"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1:57"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1:57"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1:57"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1:57"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1:57"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1:57"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1:57"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1:57"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1:57"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1:57"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1:57"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1:57"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1:57"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row r="183" spans="1:57"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row>
    <row r="184" spans="1:57"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row>
    <row r="185" spans="1:57"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row>
    <row r="186" spans="1:57"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row>
    <row r="187" spans="1:57"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row>
    <row r="188" spans="1:57"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row>
    <row r="189" spans="1:57"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row>
    <row r="190" spans="1:57"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row>
    <row r="191" spans="1:57"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row>
    <row r="192" spans="1:57"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row>
    <row r="193" spans="1:57"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row>
    <row r="194" spans="1:57"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row>
    <row r="195" spans="1:57"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row>
    <row r="196" spans="1:57"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row>
    <row r="197" spans="1:57"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row>
    <row r="198" spans="1:57"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row>
    <row r="199" spans="1:57"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row>
    <row r="200" spans="1:57"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row>
    <row r="201" spans="1:57"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row>
    <row r="202" spans="1:57"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row>
    <row r="203" spans="1:57"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row>
    <row r="204" spans="1:57"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row>
    <row r="205" spans="1:57"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row>
    <row r="206" spans="1:57"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row>
    <row r="207" spans="1:57"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row>
    <row r="208" spans="1:57"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row>
    <row r="209" spans="1:57"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row>
    <row r="210" spans="1:57"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row>
    <row r="211" spans="1:57"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row>
    <row r="212" spans="1:57"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row>
    <row r="213" spans="1:57"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row>
    <row r="214" spans="1:57"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row>
    <row r="215" spans="1:57"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row>
    <row r="216" spans="1:57"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row>
    <row r="217" spans="1:57"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row>
    <row r="218" spans="1:57"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row>
    <row r="219" spans="1:57"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row>
    <row r="220" spans="1:57"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row>
    <row r="221" spans="1:57"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row>
    <row r="222" spans="1:57"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row>
    <row r="223" spans="1:57"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row>
    <row r="224" spans="1:57"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row>
    <row r="225" spans="1:57"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row>
    <row r="226" spans="1:57"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row>
    <row r="227" spans="1:57"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row>
    <row r="228" spans="1:57"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row>
    <row r="229" spans="1:57"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row>
    <row r="230" spans="1:57"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row>
    <row r="231" spans="1:57"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row>
    <row r="232" spans="1:57"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row>
    <row r="233" spans="1:57"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row>
    <row r="234" spans="1:57"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row>
    <row r="235" spans="1:57"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row>
    <row r="236" spans="1:57"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row>
    <row r="237" spans="1:57"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row>
    <row r="238" spans="1:57"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row>
    <row r="239" spans="1:57"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row>
    <row r="240" spans="1:57"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row>
    <row r="241" spans="1:57"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row>
    <row r="242" spans="1:57"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row>
    <row r="243" spans="1:57"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row>
    <row r="244" spans="1:57"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row>
    <row r="245" spans="1:57"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row>
    <row r="246" spans="1:57"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row>
    <row r="247" spans="1:57"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row>
    <row r="248" spans="1:57"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row>
    <row r="249" spans="1:57"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row>
    <row r="250" spans="1:57"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row>
    <row r="251" spans="1:57"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row>
    <row r="252" spans="1:57"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row>
    <row r="253" spans="1:57"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row>
    <row r="254" spans="1:57"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row>
    <row r="255" spans="1:57"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row>
    <row r="256" spans="1:57"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row>
    <row r="257" spans="1:57"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row>
    <row r="258" spans="1:57"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row>
    <row r="259" spans="1:57"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row>
    <row r="260" spans="1:57"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row>
    <row r="261" spans="1:57"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row>
    <row r="262" spans="1:57"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row>
    <row r="263" spans="1:57"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row>
    <row r="264" spans="1:57"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row>
    <row r="265" spans="1:57"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row>
    <row r="266" spans="1:57"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row>
    <row r="267" spans="1:57"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row>
    <row r="268" spans="1:57"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row>
    <row r="269" spans="1:57"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row>
    <row r="270" spans="1:57"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row>
    <row r="271" spans="1:57"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row>
    <row r="272" spans="1:57"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row>
    <row r="273" spans="1:57"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row>
    <row r="274" spans="1:57"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row>
    <row r="275" spans="1:57"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row>
    <row r="276" spans="1:57"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row>
    <row r="277" spans="1:57"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row>
    <row r="278" spans="1:57"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row>
    <row r="279" spans="1:57"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row>
    <row r="280" spans="1:57"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row>
    <row r="281" spans="1:57"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row>
    <row r="282" spans="1:57"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row>
    <row r="283" spans="1:57"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row>
    <row r="284" spans="1:57"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row>
    <row r="285" spans="1:57"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row>
    <row r="286" spans="1:57"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row>
    <row r="287" spans="1:57"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row>
    <row r="288" spans="1:57"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row>
    <row r="289" spans="1:57"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row>
    <row r="290" spans="1:57"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row>
    <row r="291" spans="1:57"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row>
    <row r="292" spans="1:57"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row>
    <row r="293" spans="1:57"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row>
    <row r="294" spans="1:57"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row>
    <row r="295" spans="1:57"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row>
    <row r="296" spans="1:57"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row>
    <row r="297" spans="1:57"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row>
    <row r="298" spans="1:57"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row>
    <row r="299" spans="1:57"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row>
    <row r="300" spans="1:57"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row>
    <row r="301" spans="1:57"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row>
    <row r="302" spans="1:57"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row>
    <row r="303" spans="1:57"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row>
    <row r="304" spans="1:57"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row>
    <row r="305" spans="1:57"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row>
    <row r="306" spans="1:57"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row>
    <row r="307" spans="1:57"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row>
    <row r="308" spans="1:57"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row>
    <row r="309" spans="1:57"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row>
    <row r="310" spans="1:57"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row>
    <row r="311" spans="1:57"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row>
    <row r="312" spans="1:57"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row>
    <row r="313" spans="1:57"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row>
    <row r="314" spans="1:57"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row>
    <row r="315" spans="1:57"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row>
    <row r="316" spans="1:57"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row>
    <row r="317" spans="1:57"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row>
    <row r="318" spans="1:57"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row>
    <row r="319" spans="1:57"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row>
    <row r="320" spans="1:57"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row>
    <row r="321" spans="1:57"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row>
    <row r="322" spans="1:57"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row>
    <row r="323" spans="1:57"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row>
    <row r="324" spans="1:57"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row>
    <row r="325" spans="1:57"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row>
    <row r="326" spans="1:57"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row>
    <row r="327" spans="1:57"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row>
    <row r="328" spans="1:57"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row>
    <row r="329" spans="1:57"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row>
    <row r="330" spans="1:57"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row>
    <row r="331" spans="1:57"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row>
    <row r="332" spans="1:57"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row>
    <row r="333" spans="1:57"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row>
    <row r="334" spans="1:57"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row>
    <row r="335" spans="1:57"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row>
    <row r="336" spans="1:57"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row>
    <row r="337" spans="1:57"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row>
    <row r="338" spans="1:57"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row>
    <row r="339" spans="1:57"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row>
    <row r="340" spans="1:57"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row>
    <row r="341" spans="1:57"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row>
    <row r="342" spans="1:57"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row>
    <row r="343" spans="1:57"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row>
    <row r="344" spans="1:57"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row>
    <row r="345" spans="1:57"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row>
    <row r="346" spans="1:57"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row>
    <row r="347" spans="1:57"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row>
    <row r="348" spans="1:57"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row>
    <row r="349" spans="1:57"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row>
    <row r="350" spans="1:57"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row>
    <row r="351" spans="1:57"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row>
    <row r="352" spans="1:57"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row>
    <row r="353" spans="1:57"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row>
    <row r="354" spans="1:57"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row>
    <row r="355" spans="1:57"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row>
    <row r="356" spans="1:57"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row>
    <row r="357" spans="1:57"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row>
    <row r="358" spans="1:57"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row>
    <row r="359" spans="1:57"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row>
    <row r="360" spans="1:57"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row>
    <row r="361" spans="1:57"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row>
    <row r="362" spans="1:57"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row>
    <row r="363" spans="1:57"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row>
    <row r="364" spans="1:57"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row>
    <row r="365" spans="1:57"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row>
    <row r="366" spans="1:57"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row>
    <row r="367" spans="1:57"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row>
    <row r="368" spans="1:57"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row>
    <row r="369" spans="1:57"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row>
    <row r="370" spans="1:57"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row>
    <row r="371" spans="1:57"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row>
    <row r="372" spans="1:57"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row>
    <row r="373" spans="1:57"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row>
    <row r="374" spans="1:57"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row>
    <row r="375" spans="1:57"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row>
    <row r="376" spans="1:57"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row>
    <row r="377" spans="1:57"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row>
    <row r="378" spans="1:57"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row>
    <row r="379" spans="1:57"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row>
    <row r="380" spans="1:57"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row>
    <row r="381" spans="1:57"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row>
    <row r="382" spans="1:57"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row>
    <row r="383" spans="1:57"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row>
    <row r="384" spans="1:57"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row>
    <row r="385" spans="1:57"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row>
    <row r="386" spans="1:57"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row>
    <row r="387" spans="1:57"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row>
    <row r="388" spans="1:57"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row>
    <row r="389" spans="1:57"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row>
    <row r="390" spans="1:57"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row>
    <row r="391" spans="1:57"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row>
    <row r="392" spans="1:57"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row>
    <row r="393" spans="1:57"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row>
    <row r="394" spans="1:57"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row>
    <row r="395" spans="1:57"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row>
    <row r="396" spans="1:57"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row>
    <row r="397" spans="1:57"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row>
    <row r="398" spans="1:57"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row>
    <row r="399" spans="1:57"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row>
    <row r="400" spans="1:57"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row>
  </sheetData>
  <sheetProtection sheet="1" objects="1" scenarios="1" selectLockedCells="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1</xdr:col>
                <xdr:colOff>0</xdr:colOff>
                <xdr:row>1</xdr:row>
                <xdr:rowOff>0</xdr:rowOff>
              </from>
              <to>
                <xdr:col>12</xdr:col>
                <xdr:colOff>85725</xdr:colOff>
                <xdr:row>33</xdr:row>
                <xdr:rowOff>152400</xdr:rowOff>
              </to>
            </anchor>
          </objectPr>
        </oleObject>
      </mc:Choice>
      <mc:Fallback>
        <oleObject progId="Word.Document.12" shapeId="409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6"/>
  <sheetViews>
    <sheetView topLeftCell="A88" workbookViewId="0">
      <selection activeCell="H74" sqref="H74:J74"/>
    </sheetView>
  </sheetViews>
  <sheetFormatPr defaultRowHeight="15" x14ac:dyDescent="0.25"/>
  <cols>
    <col min="1" max="1" width="2.85546875" customWidth="1"/>
    <col min="2" max="2" width="51.85546875" customWidth="1"/>
    <col min="3" max="3" width="10.5703125" customWidth="1"/>
    <col min="4" max="4" width="7.42578125" customWidth="1"/>
    <col min="5" max="5" width="1.42578125" customWidth="1"/>
    <col min="6" max="6" width="10" bestFit="1" customWidth="1"/>
    <col min="7" max="7" width="9.42578125" customWidth="1"/>
    <col min="8" max="8" width="9.85546875" customWidth="1"/>
    <col min="9" max="10" width="9.42578125" customWidth="1"/>
    <col min="11" max="11" width="9.5703125" customWidth="1"/>
    <col min="13" max="13" width="11.140625" style="153" customWidth="1"/>
    <col min="15" max="15" width="9.5703125" style="2" customWidth="1"/>
    <col min="16" max="16" width="10" style="2" bestFit="1" customWidth="1"/>
    <col min="17" max="19" width="9.5703125" style="2" customWidth="1"/>
    <col min="23" max="28" width="8.85546875" customWidth="1"/>
  </cols>
  <sheetData>
    <row r="1" spans="1:34" ht="18" thickBot="1" x14ac:dyDescent="0.35">
      <c r="A1" s="2"/>
      <c r="B1" s="1" t="s">
        <v>56</v>
      </c>
      <c r="C1" s="1"/>
      <c r="D1" s="2"/>
      <c r="E1" s="2"/>
      <c r="F1" s="2"/>
      <c r="G1" s="2"/>
      <c r="H1" s="2"/>
      <c r="I1" s="2"/>
      <c r="J1" s="2"/>
      <c r="K1" s="2"/>
      <c r="L1" s="2"/>
      <c r="M1" s="155"/>
      <c r="N1" s="2"/>
    </row>
    <row r="2" spans="1:34" ht="18.75" thickTop="1" thickBot="1" x14ac:dyDescent="0.35">
      <c r="A2" s="2"/>
      <c r="B2" s="130"/>
      <c r="C2" s="130"/>
      <c r="D2" s="2"/>
      <c r="E2" s="2"/>
      <c r="F2" s="2"/>
      <c r="G2" s="2"/>
      <c r="H2" s="2"/>
      <c r="I2" s="2"/>
      <c r="J2" s="2"/>
      <c r="K2" s="2"/>
      <c r="L2" s="2"/>
      <c r="M2" s="155"/>
      <c r="N2" s="2"/>
    </row>
    <row r="3" spans="1:34" ht="17.25" x14ac:dyDescent="0.3">
      <c r="A3" s="2"/>
      <c r="B3" s="166" t="s">
        <v>80</v>
      </c>
      <c r="C3" s="193">
        <v>6300</v>
      </c>
      <c r="D3" s="167" t="s">
        <v>82</v>
      </c>
      <c r="E3" s="2"/>
      <c r="F3" s="2"/>
      <c r="G3" s="2"/>
      <c r="H3" s="2"/>
      <c r="I3" s="278" t="s">
        <v>5</v>
      </c>
      <c r="J3" s="286" t="s">
        <v>42</v>
      </c>
      <c r="K3" s="287"/>
      <c r="L3" s="287"/>
      <c r="M3" s="288"/>
      <c r="N3" s="2"/>
      <c r="AG3">
        <f>+I98</f>
        <v>7</v>
      </c>
      <c r="AH3" s="2">
        <f>+C3*AG3</f>
        <v>44100</v>
      </c>
    </row>
    <row r="4" spans="1:34" ht="17.25" x14ac:dyDescent="0.3">
      <c r="A4" s="2"/>
      <c r="B4" s="166" t="s">
        <v>81</v>
      </c>
      <c r="C4" s="193">
        <v>12000</v>
      </c>
      <c r="D4" s="167" t="s">
        <v>82</v>
      </c>
      <c r="E4" s="2"/>
      <c r="F4" s="2"/>
      <c r="G4" s="2"/>
      <c r="H4" s="2"/>
      <c r="I4" s="279"/>
      <c r="J4" s="280" t="s">
        <v>6</v>
      </c>
      <c r="K4" s="281"/>
      <c r="L4" s="281"/>
      <c r="M4" s="282"/>
      <c r="N4" s="2"/>
      <c r="AG4">
        <f>+L98</f>
        <v>1</v>
      </c>
      <c r="AH4" s="2">
        <f>+C4*AG4</f>
        <v>12000</v>
      </c>
    </row>
    <row r="5" spans="1:34" ht="15.75" thickBot="1" x14ac:dyDescent="0.3">
      <c r="A5" s="2"/>
      <c r="B5" s="2"/>
      <c r="C5" s="2"/>
      <c r="D5" s="2"/>
      <c r="E5" s="2"/>
      <c r="F5" s="2"/>
      <c r="G5" s="2"/>
      <c r="H5" s="2"/>
      <c r="I5" s="176"/>
      <c r="J5" s="283"/>
      <c r="K5" s="284"/>
      <c r="L5" s="284"/>
      <c r="M5" s="285"/>
      <c r="N5" s="2"/>
      <c r="AH5" s="2">
        <f>SUM(AH3:AH4)/SUM(AG3:AG4)</f>
        <v>7012.5</v>
      </c>
    </row>
    <row r="6" spans="1:34" ht="18.75" customHeight="1" x14ac:dyDescent="0.3">
      <c r="A6" s="2"/>
      <c r="B6" s="3" t="s">
        <v>39</v>
      </c>
      <c r="C6" s="277" t="s">
        <v>38</v>
      </c>
      <c r="D6" s="277"/>
      <c r="E6" s="4"/>
      <c r="F6" s="136" t="s">
        <v>0</v>
      </c>
      <c r="G6" s="83"/>
      <c r="H6" s="83"/>
      <c r="I6" s="2"/>
      <c r="J6" s="2"/>
      <c r="K6" s="2"/>
      <c r="L6" s="22"/>
      <c r="M6" s="156"/>
      <c r="N6" s="2"/>
    </row>
    <row r="7" spans="1:34" x14ac:dyDescent="0.25">
      <c r="A7" s="2"/>
      <c r="B7" s="5" t="s">
        <v>1</v>
      </c>
      <c r="C7" s="6" t="s">
        <v>2</v>
      </c>
      <c r="D7" s="7" t="s">
        <v>3</v>
      </c>
      <c r="E7" s="7"/>
      <c r="F7" s="137"/>
      <c r="G7" s="22"/>
      <c r="H7" s="2"/>
      <c r="I7" s="2"/>
      <c r="J7" s="2"/>
      <c r="K7" s="2"/>
      <c r="L7" s="22"/>
      <c r="M7" s="156"/>
      <c r="N7" s="2"/>
    </row>
    <row r="8" spans="1:34" x14ac:dyDescent="0.25">
      <c r="A8" s="2"/>
      <c r="B8" s="8" t="s">
        <v>58</v>
      </c>
      <c r="C8" s="9">
        <v>0.2</v>
      </c>
      <c r="D8" s="9">
        <v>0.5</v>
      </c>
      <c r="E8" s="9"/>
      <c r="F8" s="194"/>
      <c r="G8" s="22"/>
      <c r="H8" s="2"/>
      <c r="I8" s="2"/>
      <c r="J8" s="2"/>
      <c r="K8" s="2"/>
      <c r="L8" s="22"/>
      <c r="M8" s="156"/>
      <c r="N8" s="2"/>
    </row>
    <row r="9" spans="1:34" ht="15" customHeight="1" x14ac:dyDescent="0.25">
      <c r="A9" s="2"/>
      <c r="B9" s="8" t="s">
        <v>57</v>
      </c>
      <c r="C9" s="9">
        <v>0.5</v>
      </c>
      <c r="D9" s="9">
        <v>1</v>
      </c>
      <c r="E9" s="9"/>
      <c r="F9" s="194"/>
      <c r="G9" s="22"/>
      <c r="H9" s="22"/>
      <c r="I9" s="22"/>
      <c r="J9" s="22"/>
      <c r="K9" s="22"/>
      <c r="L9" s="22"/>
      <c r="M9" s="156"/>
      <c r="N9" s="2"/>
    </row>
    <row r="10" spans="1:34" x14ac:dyDescent="0.25">
      <c r="A10" s="2"/>
      <c r="B10" s="10" t="s">
        <v>59</v>
      </c>
      <c r="C10" s="11"/>
      <c r="D10" s="11"/>
      <c r="E10" s="12"/>
      <c r="F10" s="195"/>
      <c r="G10" s="22"/>
      <c r="H10" s="22"/>
      <c r="I10" s="22"/>
      <c r="J10" s="22"/>
      <c r="K10" s="22"/>
      <c r="L10" s="22"/>
      <c r="M10" s="156"/>
      <c r="N10" s="2"/>
    </row>
    <row r="11" spans="1:34" ht="15" customHeight="1" x14ac:dyDescent="0.25">
      <c r="A11" s="2"/>
      <c r="B11" s="13" t="s">
        <v>60</v>
      </c>
      <c r="C11" s="14"/>
      <c r="D11" s="14"/>
      <c r="E11" s="15"/>
      <c r="F11" s="196"/>
      <c r="G11" s="22"/>
      <c r="H11" s="250" t="s">
        <v>54</v>
      </c>
      <c r="I11" s="251"/>
      <c r="J11" s="251"/>
      <c r="K11" s="251"/>
      <c r="L11" s="252"/>
      <c r="M11" s="156"/>
      <c r="N11" s="2"/>
    </row>
    <row r="12" spans="1:34" ht="15.75" thickBot="1" x14ac:dyDescent="0.3">
      <c r="A12" s="2"/>
      <c r="B12" s="16"/>
      <c r="C12" s="17"/>
      <c r="D12" s="17"/>
      <c r="E12" s="17"/>
      <c r="F12" s="145"/>
      <c r="G12" s="22"/>
      <c r="H12" s="253"/>
      <c r="I12" s="254"/>
      <c r="J12" s="254"/>
      <c r="K12" s="254"/>
      <c r="L12" s="255"/>
      <c r="M12" s="156"/>
      <c r="N12" s="2"/>
    </row>
    <row r="13" spans="1:34" ht="18.75" x14ac:dyDescent="0.3">
      <c r="A13" s="2"/>
      <c r="B13" s="18" t="s">
        <v>4</v>
      </c>
      <c r="C13" s="15"/>
      <c r="D13" s="15"/>
      <c r="E13" s="15"/>
      <c r="F13" s="146" t="s">
        <v>46</v>
      </c>
      <c r="G13" s="22"/>
      <c r="H13" s="253"/>
      <c r="I13" s="254"/>
      <c r="J13" s="254"/>
      <c r="K13" s="254"/>
      <c r="L13" s="255"/>
      <c r="M13" s="156"/>
      <c r="N13" s="2"/>
    </row>
    <row r="14" spans="1:34" ht="15" customHeight="1" x14ac:dyDescent="0.25">
      <c r="A14" s="2"/>
      <c r="B14" s="5" t="s">
        <v>1</v>
      </c>
      <c r="C14" s="6" t="s">
        <v>2</v>
      </c>
      <c r="D14" s="7" t="s">
        <v>3</v>
      </c>
      <c r="E14" s="7"/>
      <c r="F14" s="144"/>
      <c r="G14" s="22"/>
      <c r="H14" s="256"/>
      <c r="I14" s="257"/>
      <c r="J14" s="257"/>
      <c r="K14" s="257"/>
      <c r="L14" s="258"/>
      <c r="M14" s="156"/>
      <c r="N14" s="2"/>
    </row>
    <row r="15" spans="1:34" ht="15" customHeight="1" x14ac:dyDescent="0.25">
      <c r="A15" s="2"/>
      <c r="B15" s="8" t="s">
        <v>40</v>
      </c>
      <c r="C15" s="9">
        <v>0.2</v>
      </c>
      <c r="D15" s="9">
        <v>0.5</v>
      </c>
      <c r="E15" s="9"/>
      <c r="F15" s="194"/>
      <c r="G15" s="22"/>
      <c r="H15" s="22"/>
      <c r="I15" s="22"/>
      <c r="J15" s="22"/>
      <c r="K15" s="22"/>
      <c r="L15" s="22"/>
      <c r="M15" s="156"/>
      <c r="N15" s="2"/>
    </row>
    <row r="16" spans="1:34" ht="15" customHeight="1" x14ac:dyDescent="0.25">
      <c r="A16" s="2"/>
      <c r="B16" s="8" t="s">
        <v>97</v>
      </c>
      <c r="C16" s="9"/>
      <c r="D16" s="9"/>
      <c r="E16" s="9"/>
      <c r="F16" s="194"/>
      <c r="G16" s="22"/>
      <c r="H16" s="22"/>
      <c r="I16" s="22"/>
      <c r="J16" s="22"/>
      <c r="K16" s="22"/>
      <c r="L16" s="22"/>
      <c r="M16" s="156"/>
      <c r="N16" s="2"/>
    </row>
    <row r="17" spans="1:34" ht="15" customHeight="1" x14ac:dyDescent="0.25">
      <c r="A17" s="2"/>
      <c r="B17" s="8" t="s">
        <v>15</v>
      </c>
      <c r="C17" s="9">
        <v>0.25</v>
      </c>
      <c r="D17" s="9">
        <v>0.45</v>
      </c>
      <c r="E17" s="9"/>
      <c r="F17" s="194"/>
      <c r="G17" s="22"/>
      <c r="H17" s="22"/>
      <c r="I17" s="20"/>
      <c r="J17" s="20"/>
      <c r="K17" s="20"/>
      <c r="L17" s="20"/>
      <c r="M17" s="156"/>
      <c r="N17" s="2"/>
    </row>
    <row r="18" spans="1:34" x14ac:dyDescent="0.25">
      <c r="A18" s="2"/>
      <c r="B18" s="10" t="s">
        <v>59</v>
      </c>
      <c r="C18" s="11">
        <v>0.25</v>
      </c>
      <c r="D18" s="19">
        <v>1</v>
      </c>
      <c r="E18" s="12"/>
      <c r="F18" s="195"/>
      <c r="G18" s="22"/>
      <c r="H18" s="20"/>
      <c r="I18" s="20"/>
      <c r="J18" s="20"/>
      <c r="K18" s="20"/>
      <c r="L18" s="20"/>
      <c r="M18" s="156"/>
      <c r="N18" s="2"/>
    </row>
    <row r="19" spans="1:34" ht="16.5" customHeight="1" thickBot="1" x14ac:dyDescent="0.3">
      <c r="A19" s="2"/>
      <c r="B19" s="16"/>
      <c r="C19" s="21"/>
      <c r="D19" s="21"/>
      <c r="E19" s="21"/>
      <c r="F19" s="138"/>
      <c r="G19" s="101"/>
      <c r="H19" s="129"/>
      <c r="I19" s="129"/>
      <c r="J19" s="129"/>
      <c r="K19" s="129"/>
      <c r="L19" s="129"/>
      <c r="M19" s="157"/>
      <c r="N19" s="2"/>
    </row>
    <row r="20" spans="1:34" ht="16.5" customHeight="1" x14ac:dyDescent="0.3">
      <c r="A20" s="2"/>
      <c r="B20" s="126"/>
      <c r="C20" s="22"/>
      <c r="D20" s="22"/>
      <c r="E20" s="22"/>
      <c r="F20" s="22"/>
      <c r="G20" s="23"/>
      <c r="H20" s="20"/>
      <c r="I20" s="20"/>
      <c r="J20" s="20"/>
      <c r="K20" s="20"/>
      <c r="L20" s="20"/>
      <c r="M20" s="155"/>
      <c r="N20" s="2"/>
    </row>
    <row r="21" spans="1:34" ht="16.5" customHeight="1" x14ac:dyDescent="0.25">
      <c r="A21" s="2"/>
      <c r="B21" s="250" t="s">
        <v>41</v>
      </c>
      <c r="C21" s="251"/>
      <c r="D21" s="251"/>
      <c r="E21" s="251"/>
      <c r="F21" s="251"/>
      <c r="G21" s="251"/>
      <c r="H21" s="251"/>
      <c r="I21" s="251"/>
      <c r="J21" s="251"/>
      <c r="K21" s="251"/>
      <c r="L21" s="251"/>
      <c r="M21" s="252"/>
      <c r="N21" s="2"/>
    </row>
    <row r="22" spans="1:34" ht="16.5" customHeight="1" x14ac:dyDescent="0.25">
      <c r="A22" s="2"/>
      <c r="B22" s="253"/>
      <c r="C22" s="254"/>
      <c r="D22" s="254"/>
      <c r="E22" s="254"/>
      <c r="F22" s="254"/>
      <c r="G22" s="254"/>
      <c r="H22" s="254"/>
      <c r="I22" s="254"/>
      <c r="J22" s="254"/>
      <c r="K22" s="254"/>
      <c r="L22" s="254"/>
      <c r="M22" s="255"/>
      <c r="N22" s="2"/>
    </row>
    <row r="23" spans="1:34" ht="16.5" customHeight="1" x14ac:dyDescent="0.25">
      <c r="A23" s="2"/>
      <c r="B23" s="256"/>
      <c r="C23" s="257"/>
      <c r="D23" s="257"/>
      <c r="E23" s="257"/>
      <c r="F23" s="257"/>
      <c r="G23" s="257"/>
      <c r="H23" s="257"/>
      <c r="I23" s="257"/>
      <c r="J23" s="257"/>
      <c r="K23" s="257"/>
      <c r="L23" s="257"/>
      <c r="M23" s="258"/>
      <c r="N23" s="2"/>
    </row>
    <row r="24" spans="1:34" ht="16.5" customHeight="1" x14ac:dyDescent="0.25">
      <c r="A24" s="2"/>
      <c r="B24" s="2"/>
      <c r="C24" s="2"/>
      <c r="D24" s="2"/>
      <c r="E24" s="2"/>
      <c r="F24" s="2"/>
      <c r="G24" s="23"/>
      <c r="H24" s="20"/>
      <c r="I24" s="20"/>
      <c r="J24" s="20"/>
      <c r="K24" s="20"/>
      <c r="L24" s="20"/>
      <c r="M24" s="155"/>
      <c r="N24" s="2"/>
    </row>
    <row r="25" spans="1:34" ht="16.5" customHeight="1" x14ac:dyDescent="0.25">
      <c r="A25" s="2"/>
      <c r="B25" s="2"/>
      <c r="C25" s="2"/>
      <c r="D25" s="268" t="s">
        <v>45</v>
      </c>
      <c r="E25" s="269"/>
      <c r="F25" s="269"/>
      <c r="G25" s="269"/>
      <c r="H25" s="270"/>
      <c r="I25" s="20"/>
      <c r="J25" s="20"/>
      <c r="K25" s="20"/>
      <c r="L25" s="20"/>
      <c r="M25" s="155"/>
      <c r="N25" s="2"/>
    </row>
    <row r="26" spans="1:34" ht="16.5" customHeight="1" x14ac:dyDescent="0.25">
      <c r="A26" s="2"/>
      <c r="B26" s="2"/>
      <c r="C26" s="2"/>
      <c r="D26" s="271"/>
      <c r="E26" s="272"/>
      <c r="F26" s="272"/>
      <c r="G26" s="272"/>
      <c r="H26" s="273"/>
      <c r="I26" s="20"/>
      <c r="J26" s="20"/>
      <c r="K26" s="20"/>
      <c r="L26" s="20"/>
      <c r="M26" s="155"/>
      <c r="N26" s="2"/>
    </row>
    <row r="27" spans="1:34" ht="16.5" customHeight="1" thickBot="1" x14ac:dyDescent="0.3">
      <c r="A27" s="2"/>
      <c r="B27" s="2"/>
      <c r="C27" s="2"/>
      <c r="D27" s="274"/>
      <c r="E27" s="275"/>
      <c r="F27" s="275"/>
      <c r="G27" s="275"/>
      <c r="H27" s="276"/>
      <c r="I27" s="2"/>
      <c r="J27" s="2"/>
      <c r="K27" s="2"/>
      <c r="L27" s="2"/>
      <c r="M27" s="155"/>
      <c r="N27" s="2"/>
    </row>
    <row r="28" spans="1:34" ht="18.75" x14ac:dyDescent="0.3">
      <c r="A28" s="2"/>
      <c r="B28" s="127" t="s">
        <v>43</v>
      </c>
      <c r="C28" s="24"/>
      <c r="D28" s="109"/>
      <c r="E28" s="109"/>
      <c r="F28" s="110" t="s">
        <v>7</v>
      </c>
      <c r="G28" s="111">
        <v>1</v>
      </c>
      <c r="H28" s="112">
        <v>2</v>
      </c>
      <c r="I28" s="25">
        <v>3</v>
      </c>
      <c r="J28" s="26">
        <v>4</v>
      </c>
      <c r="K28" s="27"/>
      <c r="L28" s="2"/>
      <c r="M28" s="155"/>
      <c r="N28" s="2"/>
    </row>
    <row r="29" spans="1:34" ht="15.75" x14ac:dyDescent="0.25">
      <c r="A29" s="2"/>
      <c r="B29" s="28" t="s">
        <v>8</v>
      </c>
      <c r="C29" s="29"/>
      <c r="D29" s="30"/>
      <c r="E29" s="30"/>
      <c r="F29" s="197"/>
      <c r="G29" s="198"/>
      <c r="H29" s="113"/>
      <c r="I29" s="113"/>
      <c r="J29" s="147"/>
      <c r="K29" s="31"/>
      <c r="L29" s="32"/>
      <c r="M29" s="158"/>
      <c r="N29" s="2"/>
      <c r="AH29">
        <f>+(F29+G29)/1650*SUM(Sheet2!F$15:F$16)/2.35</f>
        <v>0</v>
      </c>
    </row>
    <row r="30" spans="1:34" ht="15.75" x14ac:dyDescent="0.25">
      <c r="A30" s="2"/>
      <c r="B30" s="28" t="s">
        <v>9</v>
      </c>
      <c r="C30" s="29"/>
      <c r="D30" s="33"/>
      <c r="E30" s="33"/>
      <c r="F30" s="199"/>
      <c r="G30" s="200"/>
      <c r="H30" s="113"/>
      <c r="I30" s="113"/>
      <c r="J30" s="148"/>
      <c r="K30" s="34"/>
      <c r="L30" s="35"/>
      <c r="M30" s="35"/>
      <c r="N30" s="2"/>
      <c r="AH30">
        <f>+(F30+G30)/1650*SUM(Sheet2!F$13:F$14)/1.85</f>
        <v>0</v>
      </c>
    </row>
    <row r="31" spans="1:34" ht="15.75" x14ac:dyDescent="0.25">
      <c r="A31" s="2"/>
      <c r="B31" s="28" t="s">
        <v>10</v>
      </c>
      <c r="C31" s="29"/>
      <c r="D31" s="33"/>
      <c r="E31" s="33"/>
      <c r="F31" s="199"/>
      <c r="G31" s="200"/>
      <c r="H31" s="113"/>
      <c r="I31" s="113"/>
      <c r="J31" s="149"/>
      <c r="K31" s="36"/>
      <c r="L31" s="37"/>
      <c r="M31" s="159"/>
      <c r="N31" s="2"/>
      <c r="AH31">
        <f>+(F31+G31)/1650*SUM(Sheet2!F$11:F$12)/2</f>
        <v>0</v>
      </c>
    </row>
    <row r="32" spans="1:34" ht="15.75" x14ac:dyDescent="0.25">
      <c r="A32" s="2"/>
      <c r="B32" s="28" t="s">
        <v>11</v>
      </c>
      <c r="C32" s="29"/>
      <c r="D32" s="33"/>
      <c r="E32" s="33"/>
      <c r="F32" s="199"/>
      <c r="G32" s="200"/>
      <c r="H32" s="113"/>
      <c r="I32" s="113"/>
      <c r="J32" s="149"/>
      <c r="K32" s="38"/>
      <c r="M32" s="160"/>
      <c r="N32" s="2"/>
      <c r="AH32">
        <f>+(F32+G32)/1650*SUM(Sheet2!F$11:F$12)/2</f>
        <v>0</v>
      </c>
    </row>
    <row r="33" spans="1:34" ht="16.5" thickBot="1" x14ac:dyDescent="0.3">
      <c r="A33" s="2"/>
      <c r="B33" s="39" t="s">
        <v>12</v>
      </c>
      <c r="C33" s="40"/>
      <c r="D33" s="41"/>
      <c r="E33" s="41"/>
      <c r="F33" s="139">
        <f>SUM(F29:F32)</f>
        <v>0</v>
      </c>
      <c r="G33" s="42">
        <f>SUM(G29:G32)</f>
        <v>0</v>
      </c>
      <c r="H33" s="114">
        <f>SUM(H29:H32)</f>
        <v>0</v>
      </c>
      <c r="I33" s="114">
        <f>SUM(I29:I32)</f>
        <v>0</v>
      </c>
      <c r="J33" s="114">
        <f>SUM(J29:J32)</f>
        <v>0</v>
      </c>
      <c r="K33" s="43">
        <f>SUM(F33:G33)</f>
        <v>0</v>
      </c>
      <c r="L33" s="123" t="str">
        <f>IF(K33=0,"",IF(K35=0,"","THIS IS THE TOTAL NUMBER OF HOURS YOU HAVE JUST ENTERED"))</f>
        <v/>
      </c>
      <c r="M33" s="159"/>
      <c r="N33" s="2"/>
    </row>
    <row r="34" spans="1:34" x14ac:dyDescent="0.25">
      <c r="A34" s="2"/>
      <c r="B34" s="44"/>
      <c r="C34" s="45"/>
      <c r="D34" s="41"/>
      <c r="E34" s="40"/>
      <c r="F34" s="22"/>
      <c r="G34" s="46"/>
      <c r="H34" s="47"/>
      <c r="I34" s="47"/>
      <c r="J34" s="116" t="s">
        <v>13</v>
      </c>
      <c r="K34" s="48">
        <f>+F8*1650</f>
        <v>0</v>
      </c>
      <c r="L34" s="123" t="str">
        <f>IF(K33=0,"",IF(K35=0,"","THIS IS THE NUMBER OF HOURS PER THE FTE YOU ENTERED ABOVE"))</f>
        <v/>
      </c>
      <c r="M34" s="161"/>
      <c r="N34" s="2"/>
    </row>
    <row r="35" spans="1:34" x14ac:dyDescent="0.25">
      <c r="A35" s="2"/>
      <c r="B35" s="44"/>
      <c r="C35" s="45"/>
      <c r="D35" s="41"/>
      <c r="E35" s="40"/>
      <c r="F35" s="22"/>
      <c r="G35" s="46"/>
      <c r="H35" s="50"/>
      <c r="I35" s="50"/>
      <c r="J35" s="51" t="s">
        <v>14</v>
      </c>
      <c r="K35" s="52">
        <f>+K33-K34</f>
        <v>0</v>
      </c>
      <c r="L35" s="104" t="str">
        <f>IF(K33=0,"",IF(K35=0,"","THIS IS THE DIFFERENCE - PLEASE CHECK YOU ARE HAPPY WITH THE HOURS ENTERED"))</f>
        <v/>
      </c>
      <c r="M35" s="162"/>
      <c r="N35" s="123"/>
      <c r="O35" s="123"/>
      <c r="P35" s="123"/>
      <c r="Q35" s="123"/>
    </row>
    <row r="36" spans="1:34" x14ac:dyDescent="0.25">
      <c r="A36" s="2"/>
      <c r="B36" s="44"/>
      <c r="C36" s="45"/>
      <c r="D36" s="41"/>
      <c r="E36" s="40"/>
      <c r="F36" s="22"/>
      <c r="G36" s="46"/>
      <c r="H36" s="22"/>
      <c r="I36" s="22"/>
      <c r="J36" s="53"/>
      <c r="K36" s="54"/>
      <c r="L36" s="49"/>
      <c r="M36" s="161"/>
      <c r="N36" s="2"/>
    </row>
    <row r="37" spans="1:34" ht="15.75" x14ac:dyDescent="0.25">
      <c r="A37" s="2"/>
      <c r="B37" s="55" t="s">
        <v>36</v>
      </c>
      <c r="C37" s="56"/>
      <c r="D37" s="33"/>
      <c r="E37" s="29"/>
      <c r="F37" s="199"/>
      <c r="G37" s="200"/>
      <c r="H37" s="113"/>
      <c r="I37" s="113"/>
      <c r="J37" s="149"/>
      <c r="K37" s="31"/>
      <c r="L37" s="49"/>
      <c r="M37" s="161"/>
      <c r="N37" s="2"/>
      <c r="AH37">
        <f>+(F37+G37)/1650*Sheet2!F$10</f>
        <v>0</v>
      </c>
    </row>
    <row r="38" spans="1:34" ht="15.75" x14ac:dyDescent="0.25">
      <c r="A38" s="2"/>
      <c r="B38" s="55" t="s">
        <v>37</v>
      </c>
      <c r="C38" s="56"/>
      <c r="D38" s="33"/>
      <c r="E38" s="29"/>
      <c r="F38" s="199"/>
      <c r="G38" s="200"/>
      <c r="H38" s="113"/>
      <c r="I38" s="113"/>
      <c r="J38" s="149"/>
      <c r="K38" s="31"/>
      <c r="L38" s="49"/>
      <c r="M38" s="161"/>
      <c r="N38" s="2"/>
      <c r="AH38">
        <f>+(F38+G38)/1650*Sheet2!F$10</f>
        <v>0</v>
      </c>
    </row>
    <row r="39" spans="1:34" ht="16.5" thickBot="1" x14ac:dyDescent="0.3">
      <c r="A39" s="2"/>
      <c r="B39" s="39" t="s">
        <v>16</v>
      </c>
      <c r="C39" s="45"/>
      <c r="D39" s="41"/>
      <c r="E39" s="41"/>
      <c r="F39" s="139">
        <f>SUM(F37:F38)</f>
        <v>0</v>
      </c>
      <c r="G39" s="42">
        <f t="shared" ref="G39:J39" si="0">SUM(G37:G38)</f>
        <v>0</v>
      </c>
      <c r="H39" s="114">
        <f t="shared" si="0"/>
        <v>0</v>
      </c>
      <c r="I39" s="114">
        <f t="shared" si="0"/>
        <v>0</v>
      </c>
      <c r="J39" s="114">
        <f t="shared" si="0"/>
        <v>0</v>
      </c>
      <c r="K39" s="43">
        <f>SUM(F39:G39)</f>
        <v>0</v>
      </c>
      <c r="L39" s="123" t="str">
        <f>IF(K39=0,"",IF(K41=0,"","THIS IS THE TOTAL NUMBER OF HOURS YOU HAVE JUST ENTERED"))</f>
        <v/>
      </c>
      <c r="M39" s="159"/>
      <c r="N39" s="2"/>
    </row>
    <row r="40" spans="1:34" x14ac:dyDescent="0.25">
      <c r="A40" s="2"/>
      <c r="B40" s="57"/>
      <c r="C40" s="45"/>
      <c r="D40" s="41"/>
      <c r="E40" s="41"/>
      <c r="F40" s="22"/>
      <c r="G40" s="46"/>
      <c r="H40" s="22"/>
      <c r="I40" s="22"/>
      <c r="J40" s="116" t="s">
        <v>13</v>
      </c>
      <c r="K40" s="117">
        <f>+F9*1650</f>
        <v>0</v>
      </c>
      <c r="L40" s="123" t="str">
        <f>IF(K39=0,"",IF(K41=0,"","THIS IS THE NUMBER OF HOURS PER THE FTE YOU ENTERED ABOVE"))</f>
        <v/>
      </c>
      <c r="M40" s="159"/>
      <c r="N40" s="2"/>
    </row>
    <row r="41" spans="1:34" x14ac:dyDescent="0.25">
      <c r="A41" s="2"/>
      <c r="B41" s="58"/>
      <c r="C41" s="45"/>
      <c r="D41" s="41"/>
      <c r="E41" s="41"/>
      <c r="F41" s="59"/>
      <c r="G41" s="46"/>
      <c r="H41" s="50"/>
      <c r="I41" s="50"/>
      <c r="J41" s="51" t="s">
        <v>14</v>
      </c>
      <c r="K41" s="52">
        <f>+K39-K40</f>
        <v>0</v>
      </c>
      <c r="L41" s="104" t="str">
        <f>IF(K39=0,"",IF(K41=0,"","THIS IS THE DIFFERENCE - PLEASE CHECK YOU ARE HAPPY WITH THE HOURS ENTERED"))</f>
        <v/>
      </c>
      <c r="M41" s="159"/>
      <c r="N41" s="2"/>
    </row>
    <row r="42" spans="1:34" x14ac:dyDescent="0.25">
      <c r="A42" s="2"/>
      <c r="B42" s="57"/>
      <c r="C42" s="45"/>
      <c r="D42" s="41"/>
      <c r="E42" s="41"/>
      <c r="F42" s="59"/>
      <c r="G42" s="46"/>
      <c r="H42" s="22"/>
      <c r="I42" s="60"/>
      <c r="J42" s="53"/>
      <c r="K42" s="54"/>
      <c r="L42" s="37"/>
      <c r="M42" s="159"/>
      <c r="N42" s="2"/>
    </row>
    <row r="43" spans="1:34" ht="15.75" x14ac:dyDescent="0.25">
      <c r="A43" s="2"/>
      <c r="B43" s="61" t="s">
        <v>48</v>
      </c>
      <c r="C43" s="56"/>
      <c r="D43" s="33"/>
      <c r="E43" s="33"/>
      <c r="F43" s="199"/>
      <c r="G43" s="200"/>
      <c r="H43" s="113"/>
      <c r="I43" s="113"/>
      <c r="J43" s="149"/>
      <c r="K43" s="31"/>
      <c r="L43" s="37"/>
      <c r="M43" s="159"/>
      <c r="N43" s="2"/>
      <c r="AH43">
        <f>+(F43+G43)/1650*SUM(Sheet2!F$8:F$10)/3</f>
        <v>0</v>
      </c>
    </row>
    <row r="44" spans="1:34" ht="15.75" x14ac:dyDescent="0.25">
      <c r="A44" s="2"/>
      <c r="B44" s="61" t="s">
        <v>47</v>
      </c>
      <c r="C44" s="56"/>
      <c r="D44" s="33"/>
      <c r="E44" s="33"/>
      <c r="F44" s="199"/>
      <c r="G44" s="200"/>
      <c r="H44" s="113"/>
      <c r="I44" s="113"/>
      <c r="J44" s="149"/>
      <c r="K44" s="31"/>
      <c r="L44" s="37"/>
      <c r="M44" s="159"/>
      <c r="N44" s="2"/>
      <c r="AH44">
        <f>+(F44+G44)/1650*SUM(Sheet2!F$4:F$6)/3</f>
        <v>0</v>
      </c>
    </row>
    <row r="45" spans="1:34" ht="16.5" thickBot="1" x14ac:dyDescent="0.3">
      <c r="A45" s="2"/>
      <c r="B45" s="39" t="s">
        <v>17</v>
      </c>
      <c r="C45" s="45"/>
      <c r="D45" s="41"/>
      <c r="E45" s="41"/>
      <c r="F45" s="139">
        <f>SUM(F43:F44)</f>
        <v>0</v>
      </c>
      <c r="G45" s="42">
        <f t="shared" ref="G45" si="1">SUM(G43:G44)</f>
        <v>0</v>
      </c>
      <c r="H45" s="114">
        <f>SUM(H43:H44)</f>
        <v>0</v>
      </c>
      <c r="I45" s="114">
        <f t="shared" ref="I45:J45" si="2">SUM(I43:I44)</f>
        <v>0</v>
      </c>
      <c r="J45" s="114">
        <f t="shared" si="2"/>
        <v>0</v>
      </c>
      <c r="K45" s="43">
        <f>SUM(F45:G45)</f>
        <v>0</v>
      </c>
      <c r="L45" s="123" t="str">
        <f>IF(K45=0,"",IF(K47=0,"","THIS IS THE TOTAL NUMBER OF HOURS YOU HAVE JUST ENTERED"))</f>
        <v/>
      </c>
      <c r="M45" s="159"/>
      <c r="N45" s="2"/>
    </row>
    <row r="46" spans="1:34" x14ac:dyDescent="0.25">
      <c r="A46" s="2"/>
      <c r="B46" s="57"/>
      <c r="C46" s="45"/>
      <c r="D46" s="41"/>
      <c r="E46" s="41"/>
      <c r="F46" s="22"/>
      <c r="G46" s="46"/>
      <c r="H46" s="22"/>
      <c r="I46" s="22"/>
      <c r="J46" s="116" t="s">
        <v>13</v>
      </c>
      <c r="K46" s="118">
        <f>+F10*1650</f>
        <v>0</v>
      </c>
      <c r="L46" s="123" t="str">
        <f>IF(K45=0,"",IF(K47=0,"","THIS IS THE NUMBER OF HOURS PER THE FTE YOU ENTERED ABOVE"))</f>
        <v/>
      </c>
      <c r="M46" s="159"/>
      <c r="N46" s="2"/>
    </row>
    <row r="47" spans="1:34" x14ac:dyDescent="0.25">
      <c r="A47" s="2"/>
      <c r="B47" s="58"/>
      <c r="C47" s="40"/>
      <c r="D47" s="40"/>
      <c r="E47" s="41"/>
      <c r="F47" s="59"/>
      <c r="G47" s="46"/>
      <c r="H47" s="50"/>
      <c r="I47" s="50"/>
      <c r="J47" s="51" t="s">
        <v>14</v>
      </c>
      <c r="K47" s="52">
        <f>+K45-K46</f>
        <v>0</v>
      </c>
      <c r="L47" s="104" t="str">
        <f>IF(K45=0,"",IF(K47=0,"","THIS IS THE DIFFERENCE - PLEASE CHECK YOU ARE HAPPY WITH THE HOURS ENTERED"))</f>
        <v/>
      </c>
      <c r="M47" s="159"/>
      <c r="N47" s="2"/>
    </row>
    <row r="48" spans="1:34" x14ac:dyDescent="0.25">
      <c r="A48" s="2"/>
      <c r="B48" s="58"/>
      <c r="C48" s="40"/>
      <c r="D48" s="40"/>
      <c r="E48" s="41"/>
      <c r="F48" s="59"/>
      <c r="G48" s="46"/>
      <c r="H48" s="22"/>
      <c r="I48" s="60"/>
      <c r="J48" s="60"/>
      <c r="K48" s="36"/>
      <c r="L48" s="37"/>
      <c r="M48" s="159"/>
      <c r="N48" s="2"/>
    </row>
    <row r="49" spans="1:34" ht="16.5" thickBot="1" x14ac:dyDescent="0.3">
      <c r="A49" s="2"/>
      <c r="B49" s="39" t="s">
        <v>18</v>
      </c>
      <c r="C49" s="40"/>
      <c r="D49" s="40"/>
      <c r="E49" s="41"/>
      <c r="F49" s="201"/>
      <c r="G49" s="202"/>
      <c r="H49" s="115"/>
      <c r="I49" s="115"/>
      <c r="J49" s="115"/>
      <c r="K49" s="43">
        <f>SUM(F49:G49)</f>
        <v>0</v>
      </c>
      <c r="L49" s="123" t="str">
        <f>IF(K49=0,"",IF(K51=0,"","THIS IS THE TOTAL NUMBER OF HOURS YOU HAVE JUST ENTERED"))</f>
        <v/>
      </c>
      <c r="M49" s="159"/>
      <c r="N49" s="2"/>
      <c r="AH49">
        <f>+(F49+G49)/1650*Sheet2!F$10</f>
        <v>0</v>
      </c>
    </row>
    <row r="50" spans="1:34" x14ac:dyDescent="0.25">
      <c r="A50" s="2"/>
      <c r="B50" s="13"/>
      <c r="C50" s="15"/>
      <c r="D50" s="15"/>
      <c r="E50" s="41"/>
      <c r="F50" s="59"/>
      <c r="G50" s="46"/>
      <c r="H50" s="22"/>
      <c r="I50" s="60"/>
      <c r="J50" s="116" t="s">
        <v>13</v>
      </c>
      <c r="K50" s="118">
        <f>+F11*1650</f>
        <v>0</v>
      </c>
      <c r="L50" s="123" t="str">
        <f>IF(K49=0,"",IF(K51=0,"","THIS IS THE NUMBER OF HOURS PER THE FTE YOU ENTERED ABOVE"))</f>
        <v/>
      </c>
      <c r="M50" s="159"/>
      <c r="N50" s="2"/>
    </row>
    <row r="51" spans="1:34" ht="15.75" thickBot="1" x14ac:dyDescent="0.3">
      <c r="A51" s="2"/>
      <c r="B51" s="16"/>
      <c r="C51" s="21"/>
      <c r="D51" s="21"/>
      <c r="E51" s="62"/>
      <c r="F51" s="63"/>
      <c r="G51" s="64"/>
      <c r="H51" s="65"/>
      <c r="I51" s="65"/>
      <c r="J51" s="66" t="s">
        <v>14</v>
      </c>
      <c r="K51" s="52">
        <f>+K49-K50</f>
        <v>0</v>
      </c>
      <c r="L51" s="104" t="str">
        <f>IF(K49=0,"",IF(K51=0,"","THIS IS THE DIFFERENCE - PLEASE CHECK YOU ARE HAPPY WITH THE HOURS ENTERED"))</f>
        <v/>
      </c>
      <c r="M51" s="159"/>
      <c r="N51" s="2"/>
    </row>
    <row r="52" spans="1:34" x14ac:dyDescent="0.25">
      <c r="A52" s="2"/>
      <c r="B52" s="13"/>
      <c r="C52" s="15"/>
      <c r="D52" s="15"/>
      <c r="E52" s="41"/>
      <c r="F52" s="59"/>
      <c r="G52" s="93"/>
      <c r="H52" s="22"/>
      <c r="I52" s="22"/>
      <c r="J52" s="53"/>
      <c r="K52" s="54"/>
      <c r="L52" s="104"/>
      <c r="M52" s="159"/>
      <c r="N52" s="2"/>
    </row>
    <row r="53" spans="1:34" ht="15" customHeight="1" x14ac:dyDescent="0.25">
      <c r="A53" s="2"/>
      <c r="B53" s="13"/>
      <c r="C53" s="15"/>
      <c r="D53" s="259" t="s">
        <v>55</v>
      </c>
      <c r="E53" s="260"/>
      <c r="F53" s="260"/>
      <c r="G53" s="260"/>
      <c r="H53" s="260"/>
      <c r="I53" s="260"/>
      <c r="J53" s="261"/>
      <c r="K53" s="54"/>
      <c r="L53" s="104"/>
      <c r="M53" s="159"/>
      <c r="N53" s="2"/>
    </row>
    <row r="54" spans="1:34" x14ac:dyDescent="0.25">
      <c r="A54" s="2"/>
      <c r="B54" s="13"/>
      <c r="C54" s="15"/>
      <c r="D54" s="262"/>
      <c r="E54" s="263"/>
      <c r="F54" s="263"/>
      <c r="G54" s="263"/>
      <c r="H54" s="263"/>
      <c r="I54" s="263"/>
      <c r="J54" s="264"/>
      <c r="K54" s="54"/>
      <c r="L54" s="104"/>
      <c r="M54" s="159"/>
      <c r="N54" s="2"/>
    </row>
    <row r="55" spans="1:34" x14ac:dyDescent="0.25">
      <c r="A55" s="2"/>
      <c r="B55" s="13"/>
      <c r="C55" s="15"/>
      <c r="D55" s="262"/>
      <c r="E55" s="263"/>
      <c r="F55" s="263"/>
      <c r="G55" s="263"/>
      <c r="H55" s="263"/>
      <c r="I55" s="263"/>
      <c r="J55" s="264"/>
      <c r="K55" s="54"/>
      <c r="L55" s="104"/>
      <c r="M55" s="159"/>
      <c r="N55" s="2"/>
    </row>
    <row r="56" spans="1:34" x14ac:dyDescent="0.25">
      <c r="A56" s="2"/>
      <c r="B56" s="13"/>
      <c r="C56" s="15"/>
      <c r="D56" s="265"/>
      <c r="E56" s="266"/>
      <c r="F56" s="266"/>
      <c r="G56" s="266"/>
      <c r="H56" s="266"/>
      <c r="I56" s="266"/>
      <c r="J56" s="267"/>
      <c r="K56" s="36"/>
      <c r="L56" s="37"/>
      <c r="M56" s="159"/>
      <c r="N56" s="2"/>
    </row>
    <row r="57" spans="1:34" ht="18.75" x14ac:dyDescent="0.3">
      <c r="A57" s="2"/>
      <c r="B57" s="128" t="s">
        <v>44</v>
      </c>
      <c r="C57" s="45"/>
      <c r="D57" s="41"/>
      <c r="E57" s="41"/>
      <c r="F57" s="110" t="s">
        <v>7</v>
      </c>
      <c r="G57" s="111">
        <v>1</v>
      </c>
      <c r="H57" s="112">
        <v>2</v>
      </c>
      <c r="I57" s="111">
        <v>3</v>
      </c>
      <c r="J57" s="67">
        <v>4</v>
      </c>
      <c r="K57" s="36"/>
      <c r="L57" s="37"/>
      <c r="M57" s="159"/>
      <c r="N57" s="2"/>
    </row>
    <row r="58" spans="1:34" ht="15.75" x14ac:dyDescent="0.25">
      <c r="A58" s="2"/>
      <c r="B58" s="28" t="s">
        <v>8</v>
      </c>
      <c r="C58" s="29"/>
      <c r="D58" s="30"/>
      <c r="E58" s="30"/>
      <c r="F58" s="124"/>
      <c r="G58" s="198"/>
      <c r="H58" s="203"/>
      <c r="I58" s="203"/>
      <c r="J58" s="204"/>
      <c r="K58" s="31"/>
      <c r="L58" s="37"/>
      <c r="M58" s="159"/>
      <c r="N58" s="2"/>
      <c r="AH58">
        <f>+SUM(G58:J58)/1650*SUM(Sheet2!F$15:F$16)/2.35</f>
        <v>0</v>
      </c>
    </row>
    <row r="59" spans="1:34" ht="15.75" x14ac:dyDescent="0.25">
      <c r="A59" s="2"/>
      <c r="B59" s="28" t="s">
        <v>9</v>
      </c>
      <c r="C59" s="29"/>
      <c r="D59" s="33"/>
      <c r="E59" s="33"/>
      <c r="F59" s="125"/>
      <c r="G59" s="200"/>
      <c r="H59" s="203"/>
      <c r="I59" s="203"/>
      <c r="J59" s="203"/>
      <c r="K59" s="34"/>
      <c r="L59" s="37"/>
      <c r="M59" s="159"/>
      <c r="N59" s="2"/>
      <c r="AH59">
        <f>+SUM(G59:J59)/1650*SUM(Sheet2!F$13:F$14)/1.85</f>
        <v>0</v>
      </c>
    </row>
    <row r="60" spans="1:34" ht="15.75" x14ac:dyDescent="0.25">
      <c r="A60" s="2"/>
      <c r="B60" s="28" t="s">
        <v>10</v>
      </c>
      <c r="C60" s="29"/>
      <c r="D60" s="33"/>
      <c r="E60" s="33"/>
      <c r="F60" s="125"/>
      <c r="G60" s="200"/>
      <c r="H60" s="205"/>
      <c r="I60" s="205"/>
      <c r="J60" s="205"/>
      <c r="K60" s="36"/>
      <c r="L60" s="37"/>
      <c r="M60" s="159"/>
      <c r="N60" s="2"/>
      <c r="AH60">
        <f>+SUM(G60:J60)/1650*SUM(Sheet2!F$11:F$12)/2</f>
        <v>0</v>
      </c>
    </row>
    <row r="61" spans="1:34" ht="15.75" x14ac:dyDescent="0.25">
      <c r="A61" s="2"/>
      <c r="B61" s="28" t="s">
        <v>97</v>
      </c>
      <c r="C61" s="29"/>
      <c r="D61" s="33"/>
      <c r="E61" s="33"/>
      <c r="F61" s="125"/>
      <c r="G61" s="200"/>
      <c r="H61" s="205"/>
      <c r="I61" s="205"/>
      <c r="J61" s="205"/>
      <c r="K61" s="36"/>
      <c r="L61" s="37"/>
      <c r="M61" s="159"/>
      <c r="N61" s="2"/>
      <c r="AH61">
        <f>+SUM(F61:J61)/1650*SUM(Sheet2!F$5:F$6)/2</f>
        <v>0</v>
      </c>
    </row>
    <row r="62" spans="1:34" ht="15.75" x14ac:dyDescent="0.25">
      <c r="A62" s="2"/>
      <c r="B62" s="28" t="s">
        <v>11</v>
      </c>
      <c r="C62" s="29"/>
      <c r="D62" s="33"/>
      <c r="E62" s="33"/>
      <c r="F62" s="125"/>
      <c r="G62" s="200"/>
      <c r="H62" s="203"/>
      <c r="I62" s="203"/>
      <c r="J62" s="204"/>
      <c r="K62" s="38"/>
      <c r="L62" s="37"/>
      <c r="M62" s="159"/>
      <c r="N62" s="2"/>
      <c r="AH62">
        <f>+SUM(G62:J62)/1650*SUM(Sheet2!F11:F12)/2</f>
        <v>0</v>
      </c>
    </row>
    <row r="63" spans="1:34" ht="16.5" thickBot="1" x14ac:dyDescent="0.3">
      <c r="A63" s="2"/>
      <c r="B63" s="39" t="s">
        <v>19</v>
      </c>
      <c r="C63" s="40"/>
      <c r="D63" s="41"/>
      <c r="E63" s="41"/>
      <c r="F63" s="114">
        <f>SUM(F58:F62)</f>
        <v>0</v>
      </c>
      <c r="G63" s="42">
        <f t="shared" ref="G63:J63" si="3">SUM(G58:G62)</f>
        <v>0</v>
      </c>
      <c r="H63" s="42">
        <f t="shared" si="3"/>
        <v>0</v>
      </c>
      <c r="I63" s="42">
        <f t="shared" si="3"/>
        <v>0</v>
      </c>
      <c r="J63" s="68">
        <f t="shared" si="3"/>
        <v>0</v>
      </c>
      <c r="K63" s="140"/>
      <c r="L63" s="37"/>
      <c r="M63" s="159"/>
      <c r="N63" s="2"/>
    </row>
    <row r="64" spans="1:34" x14ac:dyDescent="0.25">
      <c r="A64" s="2"/>
      <c r="B64" s="44"/>
      <c r="C64" s="45"/>
      <c r="D64" s="41"/>
      <c r="E64" s="69" t="s">
        <v>13</v>
      </c>
      <c r="F64" s="131">
        <v>0</v>
      </c>
      <c r="G64" s="70">
        <v>0</v>
      </c>
      <c r="H64" s="71">
        <f>+($F$15+$F$16)*1650</f>
        <v>0</v>
      </c>
      <c r="I64" s="71">
        <f t="shared" ref="I64:J64" si="4">+($F$15+$F$16)*1650</f>
        <v>0</v>
      </c>
      <c r="J64" s="71">
        <f t="shared" si="4"/>
        <v>0</v>
      </c>
      <c r="K64" s="141"/>
      <c r="L64" s="37"/>
      <c r="M64" s="159"/>
      <c r="N64" s="2"/>
    </row>
    <row r="65" spans="1:34" x14ac:dyDescent="0.25">
      <c r="A65" s="2"/>
      <c r="B65" s="73"/>
      <c r="C65" s="74"/>
      <c r="D65" s="75"/>
      <c r="E65" s="51" t="s">
        <v>14</v>
      </c>
      <c r="F65" s="132">
        <f t="shared" ref="F65:J65" si="5">+F63-F64</f>
        <v>0</v>
      </c>
      <c r="G65" s="121">
        <f>+G63-G64</f>
        <v>0</v>
      </c>
      <c r="H65" s="120">
        <f t="shared" si="5"/>
        <v>0</v>
      </c>
      <c r="I65" s="120">
        <f t="shared" si="5"/>
        <v>0</v>
      </c>
      <c r="J65" s="122">
        <f t="shared" si="5"/>
        <v>0</v>
      </c>
      <c r="K65" s="119">
        <f>SUM(F65:J65)</f>
        <v>0</v>
      </c>
      <c r="L65" s="104" t="str">
        <f>IF(SUM(G63:J63)=0,"",IF(K65=0,"","THIS IS THE DIFFERENCE - PLEASE CHECK YOU ARE HAPPY WITH THE HOURS ENTERED"))</f>
        <v/>
      </c>
      <c r="M65" s="159"/>
      <c r="N65" s="2"/>
    </row>
    <row r="66" spans="1:34" x14ac:dyDescent="0.25">
      <c r="A66" s="2"/>
      <c r="B66" s="44"/>
      <c r="C66" s="45"/>
      <c r="D66" s="41"/>
      <c r="E66" s="40"/>
      <c r="F66" s="22"/>
      <c r="G66" s="46"/>
      <c r="H66" s="22"/>
      <c r="I66" s="22"/>
      <c r="J66" s="143"/>
      <c r="K66" s="54"/>
      <c r="L66" s="37"/>
      <c r="M66" s="159"/>
      <c r="N66" s="2"/>
    </row>
    <row r="67" spans="1:34" ht="15.75" x14ac:dyDescent="0.25">
      <c r="A67" s="2"/>
      <c r="B67" s="55" t="s">
        <v>36</v>
      </c>
      <c r="C67" s="56"/>
      <c r="D67" s="33"/>
      <c r="E67" s="29"/>
      <c r="F67" s="125"/>
      <c r="G67" s="200"/>
      <c r="H67" s="203"/>
      <c r="I67" s="203"/>
      <c r="J67" s="204"/>
      <c r="K67" s="31"/>
      <c r="L67" s="37"/>
      <c r="M67" s="159"/>
      <c r="N67" s="2"/>
      <c r="AH67">
        <f>+SUM(G67:J67)/1650*Sheet2!F10</f>
        <v>0</v>
      </c>
    </row>
    <row r="68" spans="1:34" ht="15.75" x14ac:dyDescent="0.25">
      <c r="A68" s="2"/>
      <c r="B68" s="55" t="s">
        <v>37</v>
      </c>
      <c r="C68" s="56"/>
      <c r="D68" s="33"/>
      <c r="E68" s="29"/>
      <c r="F68" s="125"/>
      <c r="G68" s="200"/>
      <c r="H68" s="205"/>
      <c r="I68" s="205"/>
      <c r="J68" s="206"/>
      <c r="K68" s="31"/>
      <c r="L68" s="37"/>
      <c r="M68" s="159"/>
      <c r="N68" s="2"/>
      <c r="AH68">
        <f>+SUM(G68:J68)/1650*Sheet2!F10</f>
        <v>0</v>
      </c>
    </row>
    <row r="69" spans="1:34" ht="16.5" thickBot="1" x14ac:dyDescent="0.3">
      <c r="A69" s="2"/>
      <c r="B69" s="39" t="s">
        <v>20</v>
      </c>
      <c r="C69" s="40"/>
      <c r="D69" s="41"/>
      <c r="E69" s="41"/>
      <c r="F69" s="114">
        <f>SUM(F67:F68)</f>
        <v>0</v>
      </c>
      <c r="G69" s="42">
        <f t="shared" ref="G69:J69" si="6">SUM(G67:G68)</f>
        <v>0</v>
      </c>
      <c r="H69" s="42">
        <f t="shared" si="6"/>
        <v>0</v>
      </c>
      <c r="I69" s="42">
        <f t="shared" si="6"/>
        <v>0</v>
      </c>
      <c r="J69" s="42">
        <f t="shared" si="6"/>
        <v>0</v>
      </c>
      <c r="K69" s="140"/>
      <c r="L69" s="37"/>
      <c r="M69" s="159"/>
      <c r="N69" s="2"/>
    </row>
    <row r="70" spans="1:34" x14ac:dyDescent="0.25">
      <c r="A70" s="2"/>
      <c r="B70" s="44"/>
      <c r="C70" s="45"/>
      <c r="D70" s="41"/>
      <c r="E70" s="69" t="s">
        <v>13</v>
      </c>
      <c r="F70" s="131">
        <v>0</v>
      </c>
      <c r="G70" s="70">
        <v>0</v>
      </c>
      <c r="H70" s="71">
        <f>+$F$17*1650</f>
        <v>0</v>
      </c>
      <c r="I70" s="71">
        <f t="shared" ref="I70:J70" si="7">+$F$17*1650</f>
        <v>0</v>
      </c>
      <c r="J70" s="72">
        <f t="shared" si="7"/>
        <v>0</v>
      </c>
      <c r="K70" s="141"/>
      <c r="L70" s="37"/>
      <c r="M70" s="159"/>
      <c r="N70" s="2"/>
    </row>
    <row r="71" spans="1:34" x14ac:dyDescent="0.25">
      <c r="A71" s="2"/>
      <c r="B71" s="73"/>
      <c r="C71" s="74"/>
      <c r="D71" s="75"/>
      <c r="E71" s="51" t="s">
        <v>14</v>
      </c>
      <c r="F71" s="132">
        <f t="shared" ref="F71" si="8">+F69-F70</f>
        <v>0</v>
      </c>
      <c r="G71" s="121">
        <f>+G69-G70</f>
        <v>0</v>
      </c>
      <c r="H71" s="120">
        <f t="shared" ref="H71:J71" si="9">+H69-H70</f>
        <v>0</v>
      </c>
      <c r="I71" s="120">
        <f t="shared" si="9"/>
        <v>0</v>
      </c>
      <c r="J71" s="122">
        <f t="shared" si="9"/>
        <v>0</v>
      </c>
      <c r="K71" s="119">
        <f>SUM(F71:J71)</f>
        <v>0</v>
      </c>
      <c r="L71" s="104" t="str">
        <f>IF(SUM(G69:J69)=0,"",IF(K71=0,"","THIS IS THE DIFFERENCE - PLEASE CHECK YOU ARE HAPPY WITH THE HOURS ENTERED"))</f>
        <v/>
      </c>
      <c r="M71" s="159"/>
      <c r="N71" s="2"/>
    </row>
    <row r="72" spans="1:34" x14ac:dyDescent="0.25">
      <c r="A72" s="2"/>
      <c r="B72" s="57"/>
      <c r="C72" s="45"/>
      <c r="D72" s="41"/>
      <c r="E72" s="41"/>
      <c r="F72" s="59"/>
      <c r="G72" s="46"/>
      <c r="H72" s="22"/>
      <c r="I72" s="60"/>
      <c r="J72" s="143"/>
      <c r="K72" s="54"/>
      <c r="L72" s="37"/>
      <c r="M72" s="159"/>
      <c r="N72" s="2"/>
    </row>
    <row r="73" spans="1:34" ht="15.75" x14ac:dyDescent="0.25">
      <c r="A73" s="2"/>
      <c r="B73" s="61" t="s">
        <v>48</v>
      </c>
      <c r="C73" s="56"/>
      <c r="D73" s="33"/>
      <c r="E73" s="33"/>
      <c r="F73" s="125"/>
      <c r="G73" s="200"/>
      <c r="H73" s="203"/>
      <c r="I73" s="203"/>
      <c r="J73" s="204"/>
      <c r="K73" s="31"/>
      <c r="L73" s="37"/>
      <c r="M73" s="159"/>
      <c r="N73" s="2"/>
      <c r="AH73">
        <f>+SUM(G73:J73)/1650*SUM(Sheet2!F9:F10)/2</f>
        <v>0</v>
      </c>
    </row>
    <row r="74" spans="1:34" ht="15.75" x14ac:dyDescent="0.25">
      <c r="A74" s="2"/>
      <c r="B74" s="61" t="s">
        <v>47</v>
      </c>
      <c r="C74" s="56"/>
      <c r="D74" s="33"/>
      <c r="E74" s="33"/>
      <c r="F74" s="125"/>
      <c r="G74" s="200"/>
      <c r="H74" s="205"/>
      <c r="I74" s="205"/>
      <c r="J74" s="206"/>
      <c r="K74" s="31"/>
      <c r="L74" s="37"/>
      <c r="M74" s="159"/>
      <c r="N74" s="2"/>
      <c r="AH74">
        <f>+SUM(G74:J74)/1650*SUM(Sheet2!F7:F8)/2</f>
        <v>0</v>
      </c>
    </row>
    <row r="75" spans="1:34" ht="16.5" thickBot="1" x14ac:dyDescent="0.3">
      <c r="A75" s="2"/>
      <c r="B75" s="39" t="s">
        <v>21</v>
      </c>
      <c r="C75" s="45"/>
      <c r="D75" s="41"/>
      <c r="E75" s="41"/>
      <c r="F75" s="114">
        <f>SUM(F73:F74)</f>
        <v>0</v>
      </c>
      <c r="G75" s="42">
        <f t="shared" ref="G75:J75" si="10">SUM(G73:G74)</f>
        <v>0</v>
      </c>
      <c r="H75" s="42">
        <f t="shared" si="10"/>
        <v>0</v>
      </c>
      <c r="I75" s="42">
        <f t="shared" si="10"/>
        <v>0</v>
      </c>
      <c r="J75" s="42">
        <f t="shared" si="10"/>
        <v>0</v>
      </c>
      <c r="K75" s="140"/>
      <c r="L75" s="37"/>
      <c r="M75" s="159"/>
      <c r="N75" s="2"/>
    </row>
    <row r="76" spans="1:34" x14ac:dyDescent="0.25">
      <c r="A76" s="2"/>
      <c r="B76" s="57"/>
      <c r="C76" s="45"/>
      <c r="D76" s="41"/>
      <c r="E76" s="69" t="s">
        <v>13</v>
      </c>
      <c r="F76" s="131">
        <v>0</v>
      </c>
      <c r="G76" s="70">
        <v>0</v>
      </c>
      <c r="H76" s="71">
        <f>+$F$18*1650</f>
        <v>0</v>
      </c>
      <c r="I76" s="71">
        <f t="shared" ref="I76:J76" si="11">+$F$18*1650</f>
        <v>0</v>
      </c>
      <c r="J76" s="72">
        <f t="shared" si="11"/>
        <v>0</v>
      </c>
      <c r="K76" s="141"/>
      <c r="L76" s="37"/>
      <c r="M76" s="159"/>
      <c r="N76" s="2"/>
    </row>
    <row r="77" spans="1:34" ht="15.75" thickBot="1" x14ac:dyDescent="0.3">
      <c r="A77" s="2"/>
      <c r="B77" s="76"/>
      <c r="C77" s="65"/>
      <c r="D77" s="77"/>
      <c r="E77" s="66" t="s">
        <v>14</v>
      </c>
      <c r="F77" s="132">
        <f t="shared" ref="F77" si="12">+F75-F76</f>
        <v>0</v>
      </c>
      <c r="G77" s="121">
        <f>+G75-G76</f>
        <v>0</v>
      </c>
      <c r="H77" s="120">
        <f t="shared" ref="H77:I77" si="13">+H75-H76</f>
        <v>0</v>
      </c>
      <c r="I77" s="120">
        <f t="shared" si="13"/>
        <v>0</v>
      </c>
      <c r="J77" s="142">
        <f>+J75-J76</f>
        <v>0</v>
      </c>
      <c r="K77" s="119">
        <f>SUM(F77:J77)</f>
        <v>0</v>
      </c>
      <c r="L77" s="104" t="str">
        <f>IF(SUM(G75:J75)=0,"",IF(K77=0,"","THIS IS THE DIFFERENCE - PLEASE CHECK YOU ARE HAPPY WITH THE HOURS ENTERED"))</f>
        <v/>
      </c>
      <c r="M77" s="159"/>
      <c r="N77" s="2"/>
    </row>
    <row r="78" spans="1:34" x14ac:dyDescent="0.25">
      <c r="A78" s="2"/>
      <c r="B78" s="78"/>
      <c r="C78" s="79"/>
      <c r="D78" s="80"/>
      <c r="E78" s="80"/>
      <c r="F78" s="81"/>
      <c r="G78" s="82"/>
      <c r="H78" s="83"/>
      <c r="I78" s="84"/>
      <c r="J78" s="84"/>
      <c r="K78" s="85"/>
      <c r="L78" s="37"/>
      <c r="M78" s="159"/>
      <c r="N78" s="2"/>
    </row>
    <row r="79" spans="1:34" x14ac:dyDescent="0.25">
      <c r="A79" s="2"/>
      <c r="B79" s="135"/>
      <c r="C79" s="240" t="s">
        <v>49</v>
      </c>
      <c r="D79" s="241"/>
      <c r="E79" s="241"/>
      <c r="F79" s="241"/>
      <c r="G79" s="241"/>
      <c r="H79" s="241"/>
      <c r="I79" s="241"/>
      <c r="J79" s="242"/>
      <c r="K79" s="36"/>
      <c r="L79" s="37"/>
      <c r="M79" s="159"/>
      <c r="N79" s="2"/>
    </row>
    <row r="80" spans="1:34" x14ac:dyDescent="0.25">
      <c r="A80" s="2"/>
      <c r="B80" s="86"/>
      <c r="C80" s="243"/>
      <c r="D80" s="244"/>
      <c r="E80" s="244"/>
      <c r="F80" s="244"/>
      <c r="G80" s="244"/>
      <c r="H80" s="244"/>
      <c r="I80" s="244"/>
      <c r="J80" s="245"/>
      <c r="K80" s="36"/>
      <c r="L80" s="37"/>
      <c r="M80" s="159"/>
      <c r="N80" s="2"/>
    </row>
    <row r="81" spans="1:14" x14ac:dyDescent="0.25">
      <c r="A81" s="2"/>
      <c r="B81" s="89"/>
      <c r="C81" s="87"/>
      <c r="D81" s="88"/>
      <c r="E81" s="88"/>
      <c r="F81" s="59"/>
      <c r="G81" s="46"/>
      <c r="H81" s="22"/>
      <c r="I81" s="60"/>
      <c r="J81" s="90"/>
      <c r="K81" s="34"/>
      <c r="L81" s="35"/>
      <c r="M81" s="35"/>
      <c r="N81" s="2"/>
    </row>
    <row r="82" spans="1:14" x14ac:dyDescent="0.25">
      <c r="A82" s="2"/>
      <c r="B82" s="91" t="s">
        <v>22</v>
      </c>
      <c r="C82" s="133" t="s">
        <v>50</v>
      </c>
      <c r="D82" s="247" t="s">
        <v>51</v>
      </c>
      <c r="E82" s="247"/>
      <c r="F82" s="22"/>
      <c r="G82" s="46"/>
      <c r="H82" s="22"/>
      <c r="I82" s="22"/>
      <c r="J82" s="22"/>
      <c r="K82" s="31"/>
      <c r="L82" s="2"/>
      <c r="M82" s="155"/>
      <c r="N82" s="2"/>
    </row>
    <row r="83" spans="1:14" x14ac:dyDescent="0.25">
      <c r="A83" s="2"/>
      <c r="B83" s="89"/>
      <c r="C83" s="134" t="s">
        <v>79</v>
      </c>
      <c r="D83" s="234" t="s">
        <v>79</v>
      </c>
      <c r="E83" s="234"/>
      <c r="F83" s="22"/>
      <c r="G83" s="46"/>
      <c r="H83" s="22"/>
      <c r="I83" s="22"/>
      <c r="J83" s="22"/>
      <c r="K83" s="31"/>
      <c r="L83" s="2"/>
      <c r="M83" s="155"/>
      <c r="N83" s="2"/>
    </row>
    <row r="84" spans="1:14" x14ac:dyDescent="0.25">
      <c r="A84" s="2"/>
      <c r="B84" s="92" t="s">
        <v>23</v>
      </c>
      <c r="C84" s="172"/>
      <c r="D84" s="235"/>
      <c r="E84" s="235"/>
      <c r="F84" s="60"/>
      <c r="G84" s="236" t="s">
        <v>25</v>
      </c>
      <c r="H84" s="236"/>
      <c r="I84" s="236"/>
      <c r="J84" s="236"/>
      <c r="K84" s="237"/>
      <c r="L84" s="2"/>
      <c r="M84" s="155"/>
      <c r="N84" s="2"/>
    </row>
    <row r="85" spans="1:14" x14ac:dyDescent="0.25">
      <c r="A85" s="2"/>
      <c r="B85" s="92" t="s">
        <v>24</v>
      </c>
      <c r="C85" s="172"/>
      <c r="D85" s="235"/>
      <c r="E85" s="235"/>
      <c r="F85" s="60"/>
      <c r="G85" s="236" t="s">
        <v>25</v>
      </c>
      <c r="H85" s="236"/>
      <c r="I85" s="236"/>
      <c r="J85" s="236"/>
      <c r="K85" s="237"/>
      <c r="L85" s="46"/>
      <c r="M85" s="155"/>
      <c r="N85" s="2"/>
    </row>
    <row r="86" spans="1:14" x14ac:dyDescent="0.25">
      <c r="A86" s="2"/>
      <c r="B86" s="92" t="s">
        <v>26</v>
      </c>
      <c r="C86" s="172"/>
      <c r="D86" s="235"/>
      <c r="E86" s="235"/>
      <c r="F86" s="60"/>
      <c r="G86" s="236" t="s">
        <v>27</v>
      </c>
      <c r="H86" s="236"/>
      <c r="I86" s="236"/>
      <c r="J86" s="236"/>
      <c r="K86" s="237"/>
      <c r="L86" s="46"/>
      <c r="M86" s="155"/>
      <c r="N86" s="2"/>
    </row>
    <row r="87" spans="1:14" x14ac:dyDescent="0.25">
      <c r="A87" s="2"/>
      <c r="B87" s="94" t="s">
        <v>28</v>
      </c>
      <c r="C87" s="173"/>
      <c r="D87" s="235"/>
      <c r="E87" s="235"/>
      <c r="F87" s="95"/>
      <c r="G87" s="236" t="s">
        <v>52</v>
      </c>
      <c r="H87" s="236"/>
      <c r="I87" s="236"/>
      <c r="J87" s="236"/>
      <c r="K87" s="237"/>
      <c r="L87" s="2"/>
      <c r="M87" s="155"/>
      <c r="N87" s="2"/>
    </row>
    <row r="88" spans="1:14" x14ac:dyDescent="0.25">
      <c r="A88" s="2"/>
      <c r="B88" s="94" t="s">
        <v>29</v>
      </c>
      <c r="C88" s="173"/>
      <c r="D88" s="235"/>
      <c r="E88" s="235"/>
      <c r="F88" s="95"/>
      <c r="G88" s="248" t="s">
        <v>30</v>
      </c>
      <c r="H88" s="248"/>
      <c r="I88" s="248"/>
      <c r="J88" s="248"/>
      <c r="K88" s="249"/>
      <c r="L88" s="96"/>
      <c r="M88" s="155"/>
      <c r="N88" s="2"/>
    </row>
    <row r="89" spans="1:14" ht="15" customHeight="1" x14ac:dyDescent="0.25">
      <c r="A89" s="2"/>
      <c r="B89" s="94" t="s">
        <v>31</v>
      </c>
      <c r="C89" s="173"/>
      <c r="D89" s="235"/>
      <c r="E89" s="235"/>
      <c r="F89" s="95"/>
      <c r="G89" s="246" t="s">
        <v>32</v>
      </c>
      <c r="H89" s="246"/>
      <c r="I89" s="246"/>
      <c r="J89" s="246"/>
      <c r="K89" s="97"/>
      <c r="L89" s="98"/>
      <c r="M89" s="163"/>
      <c r="N89" s="2"/>
    </row>
    <row r="90" spans="1:14" x14ac:dyDescent="0.25">
      <c r="A90" s="2"/>
      <c r="B90" s="91" t="s">
        <v>33</v>
      </c>
      <c r="C90" s="208"/>
      <c r="D90" s="211"/>
      <c r="E90" s="210"/>
      <c r="F90" s="87"/>
      <c r="G90" s="246"/>
      <c r="H90" s="246"/>
      <c r="I90" s="246"/>
      <c r="J90" s="246"/>
      <c r="K90" s="31"/>
      <c r="L90" s="2"/>
      <c r="M90" s="155"/>
      <c r="N90" s="2"/>
    </row>
    <row r="91" spans="1:14" x14ac:dyDescent="0.25">
      <c r="A91" s="2"/>
      <c r="B91" s="89" t="s">
        <v>34</v>
      </c>
      <c r="C91" s="172"/>
      <c r="D91" s="235"/>
      <c r="E91" s="235"/>
      <c r="F91" s="87"/>
      <c r="G91" s="238" t="s">
        <v>53</v>
      </c>
      <c r="H91" s="238"/>
      <c r="I91" s="238"/>
      <c r="J91" s="238"/>
      <c r="K91" s="239"/>
      <c r="L91" s="2"/>
      <c r="M91" s="155"/>
      <c r="N91" s="2"/>
    </row>
    <row r="92" spans="1:14" x14ac:dyDescent="0.25">
      <c r="A92" s="2"/>
      <c r="B92" s="92" t="s">
        <v>35</v>
      </c>
      <c r="C92" s="172"/>
      <c r="D92" s="235"/>
      <c r="E92" s="235"/>
      <c r="F92" s="87"/>
      <c r="G92" s="238"/>
      <c r="H92" s="238"/>
      <c r="I92" s="238"/>
      <c r="J92" s="238"/>
      <c r="K92" s="239"/>
      <c r="L92" s="2"/>
      <c r="M92" s="155"/>
      <c r="N92" s="2"/>
    </row>
    <row r="93" spans="1:14" ht="15.75" thickBot="1" x14ac:dyDescent="0.3">
      <c r="A93" s="2"/>
      <c r="B93" s="99"/>
      <c r="C93" s="174">
        <f>SUM(C84:C92)</f>
        <v>0</v>
      </c>
      <c r="D93" s="233">
        <f>SUM(D84:D92)</f>
        <v>0</v>
      </c>
      <c r="E93" s="233"/>
      <c r="F93" s="87"/>
      <c r="G93" s="96"/>
      <c r="H93" s="22"/>
      <c r="I93" s="22"/>
      <c r="J93" s="22"/>
      <c r="K93" s="31"/>
      <c r="L93" s="2"/>
      <c r="M93" s="155"/>
      <c r="N93" s="2"/>
    </row>
    <row r="94" spans="1:14" ht="15.75" thickBot="1" x14ac:dyDescent="0.3">
      <c r="A94" s="2"/>
      <c r="B94" s="100"/>
      <c r="C94" s="101"/>
      <c r="D94" s="101"/>
      <c r="E94" s="101"/>
      <c r="F94" s="102"/>
      <c r="G94" s="101"/>
      <c r="H94" s="101"/>
      <c r="I94" s="101"/>
      <c r="J94" s="101"/>
      <c r="K94" s="103"/>
      <c r="L94" s="2"/>
      <c r="M94" s="155"/>
      <c r="N94" s="2"/>
    </row>
    <row r="95" spans="1:14" x14ac:dyDescent="0.25">
      <c r="A95" s="2"/>
      <c r="B95" s="2"/>
      <c r="C95" s="2"/>
      <c r="D95" s="2"/>
      <c r="E95" s="2"/>
      <c r="F95" s="2"/>
      <c r="G95" s="2"/>
      <c r="H95" s="2"/>
      <c r="I95" s="2"/>
      <c r="J95" s="2"/>
      <c r="K95" s="2"/>
      <c r="L95" s="2"/>
      <c r="M95" s="155"/>
      <c r="N95" s="2"/>
    </row>
    <row r="96" spans="1:14" ht="15.75" x14ac:dyDescent="0.25">
      <c r="A96" s="2"/>
      <c r="D96" s="164" t="s">
        <v>78</v>
      </c>
      <c r="E96" s="165"/>
      <c r="F96" s="229">
        <f>(SUM(AH29:AH74)+(K33+G63+H63+I63+J63)/1650*30000+(C93+(D93*3)))*1.2</f>
        <v>0</v>
      </c>
      <c r="G96" s="2"/>
      <c r="H96" s="2"/>
      <c r="I96" s="2"/>
      <c r="J96" s="2"/>
      <c r="K96" s="2"/>
      <c r="L96" s="2"/>
      <c r="M96" s="155"/>
      <c r="N96" s="2"/>
    </row>
    <row r="97" spans="1:34" x14ac:dyDescent="0.25">
      <c r="A97" s="2"/>
      <c r="B97" s="2"/>
      <c r="C97" s="2"/>
      <c r="D97" s="2"/>
      <c r="E97" s="2"/>
      <c r="F97" s="2"/>
      <c r="G97" s="2"/>
      <c r="H97" s="2"/>
      <c r="I97" s="2"/>
      <c r="J97" s="2"/>
      <c r="K97" s="2"/>
      <c r="L97" s="2"/>
      <c r="M97" s="155"/>
      <c r="N97" s="2"/>
    </row>
    <row r="98" spans="1:34" ht="15.75" x14ac:dyDescent="0.25">
      <c r="A98" s="2"/>
      <c r="C98" s="2"/>
      <c r="D98" s="164" t="s">
        <v>85</v>
      </c>
      <c r="E98" s="2"/>
      <c r="F98" s="169">
        <f>ROUND(F100-F99,0)</f>
        <v>0</v>
      </c>
      <c r="G98" s="168" t="s">
        <v>83</v>
      </c>
      <c r="H98" s="232" t="s">
        <v>86</v>
      </c>
      <c r="I98" s="231">
        <v>7</v>
      </c>
      <c r="J98" s="232" t="s">
        <v>87</v>
      </c>
      <c r="K98" s="232"/>
      <c r="L98" s="231">
        <v>1</v>
      </c>
      <c r="M98" s="232" t="s">
        <v>88</v>
      </c>
      <c r="N98" s="2"/>
      <c r="AH98">
        <f>+F96/3/AH5</f>
        <v>0</v>
      </c>
    </row>
    <row r="99" spans="1:34" ht="15.75" x14ac:dyDescent="0.25">
      <c r="A99" s="2"/>
      <c r="B99" s="2"/>
      <c r="C99" s="2"/>
      <c r="D99" s="2"/>
      <c r="E99" s="2"/>
      <c r="F99" s="169">
        <f>ROUND(+F100/(I98+L98)*L98,0)</f>
        <v>0</v>
      </c>
      <c r="G99" s="168" t="s">
        <v>84</v>
      </c>
      <c r="H99" s="232"/>
      <c r="I99" s="231"/>
      <c r="J99" s="232"/>
      <c r="K99" s="232"/>
      <c r="L99" s="231"/>
      <c r="M99" s="232"/>
      <c r="N99" s="2"/>
    </row>
    <row r="100" spans="1:34" ht="15.75" x14ac:dyDescent="0.25">
      <c r="A100" s="2"/>
      <c r="B100" s="2"/>
      <c r="C100" s="2"/>
      <c r="D100" s="2"/>
      <c r="E100" s="2"/>
      <c r="F100" s="169">
        <f>ROUND(AH98,0)</f>
        <v>0</v>
      </c>
      <c r="G100" s="2"/>
      <c r="H100" s="2"/>
      <c r="I100" s="2"/>
      <c r="J100" s="2"/>
      <c r="K100" s="2"/>
      <c r="L100" s="2"/>
      <c r="M100" s="155"/>
      <c r="N100" s="2"/>
    </row>
    <row r="101" spans="1:34" x14ac:dyDescent="0.25">
      <c r="A101" s="2"/>
      <c r="B101" s="2"/>
      <c r="C101" s="2"/>
      <c r="D101" s="2"/>
      <c r="E101" s="2"/>
      <c r="F101" s="2"/>
      <c r="G101" s="2"/>
      <c r="H101" s="2"/>
      <c r="I101" s="2"/>
      <c r="J101" s="2"/>
      <c r="K101" s="2"/>
      <c r="L101" s="2"/>
      <c r="M101" s="155"/>
      <c r="N101" s="2"/>
    </row>
    <row r="102" spans="1:34" ht="15.75" x14ac:dyDescent="0.25">
      <c r="A102" s="2"/>
      <c r="B102" s="2"/>
      <c r="C102" s="2"/>
      <c r="D102" s="164" t="s">
        <v>89</v>
      </c>
      <c r="E102" s="2"/>
      <c r="F102" s="218">
        <f>+F98*C3</f>
        <v>0</v>
      </c>
      <c r="G102" s="170"/>
      <c r="H102" s="170"/>
      <c r="I102" s="2"/>
      <c r="J102" s="2"/>
      <c r="K102" s="2"/>
      <c r="L102" s="2"/>
      <c r="M102" s="155"/>
      <c r="N102" s="2"/>
    </row>
    <row r="103" spans="1:34" ht="15.75" x14ac:dyDescent="0.25">
      <c r="A103" s="2"/>
      <c r="B103" s="2"/>
      <c r="C103" s="2"/>
      <c r="D103" s="2"/>
      <c r="E103" s="2"/>
      <c r="F103" s="218">
        <f>+F99*C4</f>
        <v>0</v>
      </c>
      <c r="G103" s="170"/>
      <c r="H103" s="170"/>
      <c r="I103" s="2"/>
      <c r="J103" s="2"/>
      <c r="K103" s="2"/>
      <c r="L103" s="2"/>
      <c r="M103" s="155"/>
      <c r="N103" s="2"/>
    </row>
    <row r="104" spans="1:34" ht="16.5" thickBot="1" x14ac:dyDescent="0.3">
      <c r="A104" s="2"/>
      <c r="B104" s="2"/>
      <c r="C104" s="2"/>
      <c r="D104" s="2"/>
      <c r="E104" s="2"/>
      <c r="F104" s="230">
        <f>SUM(F102:F103)</f>
        <v>0</v>
      </c>
      <c r="G104" s="171" t="s">
        <v>90</v>
      </c>
      <c r="H104" s="229">
        <f>+F104*3</f>
        <v>0</v>
      </c>
      <c r="I104" s="2"/>
      <c r="J104" s="2"/>
      <c r="K104" s="2"/>
      <c r="L104" s="2"/>
      <c r="M104" s="155"/>
      <c r="N104" s="2"/>
    </row>
    <row r="105" spans="1:34" x14ac:dyDescent="0.25">
      <c r="A105" s="2"/>
      <c r="B105" s="2"/>
      <c r="C105" s="2"/>
      <c r="D105" s="2"/>
      <c r="E105" s="2"/>
      <c r="F105" s="2"/>
      <c r="G105" s="2"/>
      <c r="H105" s="2"/>
      <c r="I105" s="2"/>
      <c r="J105" s="2"/>
      <c r="K105" s="2"/>
      <c r="L105" s="2"/>
      <c r="M105" s="155"/>
      <c r="N105" s="2"/>
    </row>
    <row r="106" spans="1:34" x14ac:dyDescent="0.25">
      <c r="A106" s="2"/>
      <c r="B106" s="2"/>
      <c r="C106" s="2"/>
      <c r="D106" s="2"/>
      <c r="E106" s="2"/>
      <c r="F106" s="2"/>
      <c r="G106" s="2"/>
      <c r="H106" s="2"/>
      <c r="I106" s="2"/>
      <c r="J106" s="2"/>
      <c r="K106" s="2"/>
      <c r="L106" s="2"/>
      <c r="M106" s="155"/>
      <c r="N106" s="2"/>
    </row>
    <row r="107" spans="1:34" x14ac:dyDescent="0.25">
      <c r="A107" s="2"/>
      <c r="B107" s="2"/>
      <c r="C107" s="2"/>
      <c r="D107" s="2"/>
      <c r="E107" s="2"/>
      <c r="F107" s="2"/>
      <c r="G107" s="2"/>
      <c r="H107" s="2"/>
      <c r="I107" s="2"/>
      <c r="J107" s="2"/>
      <c r="K107" s="2"/>
      <c r="L107" s="2"/>
      <c r="M107" s="155"/>
      <c r="N107" s="2"/>
    </row>
    <row r="108" spans="1:34" x14ac:dyDescent="0.25">
      <c r="A108" s="2"/>
      <c r="B108" s="2"/>
      <c r="C108" s="2"/>
      <c r="D108" s="2"/>
      <c r="E108" s="2"/>
      <c r="F108" s="2"/>
      <c r="G108" s="2"/>
      <c r="H108" s="2"/>
      <c r="I108" s="2"/>
      <c r="J108" s="2"/>
      <c r="K108" s="2"/>
      <c r="L108" s="2"/>
      <c r="M108" s="155"/>
      <c r="N108" s="2"/>
    </row>
    <row r="109" spans="1:34" x14ac:dyDescent="0.25">
      <c r="A109" s="2"/>
      <c r="B109" s="2"/>
      <c r="C109" s="2"/>
      <c r="D109" s="2"/>
      <c r="E109" s="2"/>
      <c r="F109" s="2"/>
      <c r="G109" s="2"/>
      <c r="H109" s="2"/>
      <c r="I109" s="2"/>
      <c r="J109" s="2"/>
      <c r="K109" s="2"/>
      <c r="L109" s="2"/>
      <c r="M109" s="155"/>
      <c r="N109" s="2"/>
    </row>
    <row r="110" spans="1:34" x14ac:dyDescent="0.25">
      <c r="A110" s="2"/>
      <c r="B110" s="2"/>
      <c r="C110" s="2"/>
      <c r="D110" s="2"/>
      <c r="E110" s="2"/>
      <c r="F110" s="2"/>
      <c r="G110" s="2"/>
      <c r="H110" s="2"/>
      <c r="I110" s="2"/>
      <c r="J110" s="2"/>
      <c r="K110" s="2"/>
      <c r="L110" s="2"/>
      <c r="M110" s="155"/>
      <c r="N110" s="2"/>
    </row>
    <row r="111" spans="1:34" x14ac:dyDescent="0.25">
      <c r="A111" s="2"/>
      <c r="B111" s="2"/>
      <c r="C111" s="2"/>
      <c r="D111" s="2"/>
      <c r="E111" s="2"/>
      <c r="F111" s="2"/>
      <c r="G111" s="2"/>
      <c r="H111" s="2"/>
      <c r="I111" s="2"/>
      <c r="J111" s="2"/>
      <c r="K111" s="2"/>
      <c r="L111" s="2"/>
      <c r="M111" s="155"/>
      <c r="N111" s="2"/>
    </row>
    <row r="112" spans="1:34" x14ac:dyDescent="0.25">
      <c r="A112" s="2"/>
      <c r="B112" s="2"/>
      <c r="C112" s="2"/>
      <c r="D112" s="2"/>
      <c r="E112" s="2"/>
      <c r="F112" s="2"/>
      <c r="G112" s="2"/>
      <c r="H112" s="2"/>
      <c r="I112" s="2"/>
      <c r="J112" s="2"/>
      <c r="K112" s="2"/>
      <c r="L112" s="2"/>
      <c r="M112" s="155"/>
      <c r="N112" s="2"/>
    </row>
    <row r="113" spans="1:14" x14ac:dyDescent="0.25">
      <c r="A113" s="2"/>
      <c r="B113" s="2"/>
      <c r="C113" s="2"/>
      <c r="D113" s="2"/>
      <c r="E113" s="2"/>
      <c r="F113" s="2"/>
      <c r="G113" s="2"/>
      <c r="H113" s="2"/>
      <c r="I113" s="2"/>
      <c r="J113" s="2"/>
      <c r="K113" s="2"/>
      <c r="L113" s="2"/>
      <c r="M113" s="155"/>
      <c r="N113" s="2"/>
    </row>
    <row r="114" spans="1:14" x14ac:dyDescent="0.25">
      <c r="A114" s="2"/>
      <c r="B114" s="2"/>
      <c r="C114" s="2"/>
      <c r="D114" s="2"/>
      <c r="E114" s="2"/>
      <c r="F114" s="2"/>
      <c r="G114" s="2"/>
      <c r="H114" s="2"/>
      <c r="I114" s="2"/>
      <c r="J114" s="2"/>
      <c r="K114" s="2"/>
      <c r="L114" s="2"/>
      <c r="M114" s="155"/>
      <c r="N114" s="2"/>
    </row>
    <row r="115" spans="1:14" x14ac:dyDescent="0.25">
      <c r="A115" s="2"/>
      <c r="B115" s="2"/>
      <c r="C115" s="2"/>
      <c r="D115" s="2"/>
      <c r="E115" s="2"/>
      <c r="F115" s="2"/>
      <c r="G115" s="2"/>
      <c r="H115" s="2"/>
      <c r="I115" s="2"/>
      <c r="J115" s="2"/>
      <c r="K115" s="2"/>
      <c r="L115" s="2"/>
      <c r="M115" s="155"/>
      <c r="N115" s="2"/>
    </row>
    <row r="116" spans="1:14" x14ac:dyDescent="0.25">
      <c r="A116" s="2"/>
      <c r="B116" s="2"/>
      <c r="C116" s="2"/>
      <c r="D116" s="2"/>
      <c r="E116" s="2"/>
      <c r="F116" s="2"/>
      <c r="G116" s="2"/>
      <c r="H116" s="2"/>
      <c r="I116" s="2"/>
      <c r="J116" s="2"/>
      <c r="K116" s="2"/>
      <c r="L116" s="2"/>
      <c r="M116" s="155"/>
      <c r="N116" s="2"/>
    </row>
  </sheetData>
  <sheetProtection sheet="1" objects="1" scenarios="1" selectLockedCells="1"/>
  <mergeCells count="32">
    <mergeCell ref="B21:M23"/>
    <mergeCell ref="D53:J56"/>
    <mergeCell ref="D25:H27"/>
    <mergeCell ref="C6:D6"/>
    <mergeCell ref="I3:I4"/>
    <mergeCell ref="J4:M5"/>
    <mergeCell ref="J3:M3"/>
    <mergeCell ref="H11:L14"/>
    <mergeCell ref="C79:J80"/>
    <mergeCell ref="G89:J90"/>
    <mergeCell ref="D82:E82"/>
    <mergeCell ref="D84:E84"/>
    <mergeCell ref="D85:E85"/>
    <mergeCell ref="D86:E86"/>
    <mergeCell ref="D87:E87"/>
    <mergeCell ref="D88:E88"/>
    <mergeCell ref="D89:E89"/>
    <mergeCell ref="G88:K88"/>
    <mergeCell ref="G84:K84"/>
    <mergeCell ref="G86:K86"/>
    <mergeCell ref="L98:L99"/>
    <mergeCell ref="M98:M99"/>
    <mergeCell ref="D93:E93"/>
    <mergeCell ref="D83:E83"/>
    <mergeCell ref="H98:H99"/>
    <mergeCell ref="I98:I99"/>
    <mergeCell ref="J98:K99"/>
    <mergeCell ref="D91:E91"/>
    <mergeCell ref="D92:E92"/>
    <mergeCell ref="G85:K85"/>
    <mergeCell ref="G87:K87"/>
    <mergeCell ref="G91:K92"/>
  </mergeCells>
  <conditionalFormatting sqref="K35 K41 K47 K51">
    <cfRule type="cellIs" dxfId="75" priority="56" operator="notEqual">
      <formula>0</formula>
    </cfRule>
  </conditionalFormatting>
  <conditionalFormatting sqref="L35">
    <cfRule type="expression" dxfId="74" priority="53">
      <formula>"IF(K37=0)"</formula>
    </cfRule>
    <cfRule type="iconSet" priority="54">
      <iconSet iconSet="3Symbols2">
        <cfvo type="percent" val="0"/>
        <cfvo type="percent" val="33"/>
        <cfvo type="percent" val="67"/>
      </iconSet>
    </cfRule>
    <cfRule type="cellIs" dxfId="73" priority="55" operator="equal">
      <formula>0</formula>
    </cfRule>
  </conditionalFormatting>
  <conditionalFormatting sqref="K35">
    <cfRule type="cellIs" dxfId="72" priority="52" operator="equal">
      <formula>0</formula>
    </cfRule>
  </conditionalFormatting>
  <conditionalFormatting sqref="K41">
    <cfRule type="cellIs" dxfId="71" priority="51" operator="equal">
      <formula>0</formula>
    </cfRule>
  </conditionalFormatting>
  <conditionalFormatting sqref="K47">
    <cfRule type="cellIs" dxfId="70" priority="50" operator="equal">
      <formula>0</formula>
    </cfRule>
  </conditionalFormatting>
  <conditionalFormatting sqref="K51">
    <cfRule type="cellIs" dxfId="69" priority="49" operator="equal">
      <formula>0</formula>
    </cfRule>
  </conditionalFormatting>
  <conditionalFormatting sqref="G65">
    <cfRule type="cellIs" dxfId="68" priority="48" operator="notEqual">
      <formula>0</formula>
    </cfRule>
  </conditionalFormatting>
  <conditionalFormatting sqref="G65">
    <cfRule type="cellIs" dxfId="67" priority="47" operator="equal">
      <formula>0</formula>
    </cfRule>
  </conditionalFormatting>
  <conditionalFormatting sqref="H65:J65">
    <cfRule type="cellIs" dxfId="66" priority="46" operator="notEqual">
      <formula>0</formula>
    </cfRule>
  </conditionalFormatting>
  <conditionalFormatting sqref="H65:J65">
    <cfRule type="cellIs" dxfId="65" priority="45" operator="equal">
      <formula>0</formula>
    </cfRule>
  </conditionalFormatting>
  <conditionalFormatting sqref="K65">
    <cfRule type="cellIs" dxfId="64" priority="32" operator="notEqual">
      <formula>0</formula>
    </cfRule>
  </conditionalFormatting>
  <conditionalFormatting sqref="K65">
    <cfRule type="cellIs" dxfId="63" priority="31" operator="equal">
      <formula>0</formula>
    </cfRule>
  </conditionalFormatting>
  <conditionalFormatting sqref="G71">
    <cfRule type="cellIs" dxfId="62" priority="30" operator="notEqual">
      <formula>0</formula>
    </cfRule>
  </conditionalFormatting>
  <conditionalFormatting sqref="G71">
    <cfRule type="cellIs" dxfId="61" priority="29" operator="equal">
      <formula>0</formula>
    </cfRule>
  </conditionalFormatting>
  <conditionalFormatting sqref="H35:J35 H41:J41 H47:J47 H51:J51">
    <cfRule type="expression" dxfId="60" priority="33">
      <formula>$K$35=0</formula>
    </cfRule>
  </conditionalFormatting>
  <conditionalFormatting sqref="H71:J71">
    <cfRule type="cellIs" dxfId="59" priority="28" operator="notEqual">
      <formula>0</formula>
    </cfRule>
  </conditionalFormatting>
  <conditionalFormatting sqref="H71:J71">
    <cfRule type="cellIs" dxfId="58" priority="27" operator="equal">
      <formula>0</formula>
    </cfRule>
  </conditionalFormatting>
  <conditionalFormatting sqref="K71">
    <cfRule type="cellIs" dxfId="57" priority="26" operator="notEqual">
      <formula>0</formula>
    </cfRule>
  </conditionalFormatting>
  <conditionalFormatting sqref="K71">
    <cfRule type="cellIs" dxfId="56" priority="25" operator="equal">
      <formula>0</formula>
    </cfRule>
  </conditionalFormatting>
  <conditionalFormatting sqref="G77">
    <cfRule type="cellIs" dxfId="55" priority="24" operator="notEqual">
      <formula>0</formula>
    </cfRule>
  </conditionalFormatting>
  <conditionalFormatting sqref="G77">
    <cfRule type="cellIs" dxfId="54" priority="23" operator="equal">
      <formula>0</formula>
    </cfRule>
  </conditionalFormatting>
  <conditionalFormatting sqref="H77:J77">
    <cfRule type="cellIs" dxfId="53" priority="22" operator="notEqual">
      <formula>0</formula>
    </cfRule>
  </conditionalFormatting>
  <conditionalFormatting sqref="H77:J77">
    <cfRule type="cellIs" dxfId="52" priority="21" operator="equal">
      <formula>0</formula>
    </cfRule>
  </conditionalFormatting>
  <conditionalFormatting sqref="K77">
    <cfRule type="cellIs" dxfId="51" priority="20" operator="notEqual">
      <formula>0</formula>
    </cfRule>
  </conditionalFormatting>
  <conditionalFormatting sqref="K77">
    <cfRule type="cellIs" dxfId="50" priority="19" operator="equal">
      <formula>0</formula>
    </cfRule>
  </conditionalFormatting>
  <conditionalFormatting sqref="L41">
    <cfRule type="expression" dxfId="49" priority="16">
      <formula>"IF(K37=0)"</formula>
    </cfRule>
    <cfRule type="iconSet" priority="17">
      <iconSet iconSet="3Symbols2">
        <cfvo type="percent" val="0"/>
        <cfvo type="percent" val="33"/>
        <cfvo type="percent" val="67"/>
      </iconSet>
    </cfRule>
    <cfRule type="cellIs" dxfId="48" priority="18" operator="equal">
      <formula>0</formula>
    </cfRule>
  </conditionalFormatting>
  <conditionalFormatting sqref="L47">
    <cfRule type="expression" dxfId="47" priority="13">
      <formula>"IF(K37=0)"</formula>
    </cfRule>
    <cfRule type="iconSet" priority="14">
      <iconSet iconSet="3Symbols2">
        <cfvo type="percent" val="0"/>
        <cfvo type="percent" val="33"/>
        <cfvo type="percent" val="67"/>
      </iconSet>
    </cfRule>
    <cfRule type="cellIs" dxfId="46" priority="15" operator="equal">
      <formula>0</formula>
    </cfRule>
  </conditionalFormatting>
  <conditionalFormatting sqref="L51">
    <cfRule type="expression" dxfId="45" priority="10">
      <formula>"IF(K37=0)"</formula>
    </cfRule>
    <cfRule type="iconSet" priority="11">
      <iconSet iconSet="3Symbols2">
        <cfvo type="percent" val="0"/>
        <cfvo type="percent" val="33"/>
        <cfvo type="percent" val="67"/>
      </iconSet>
    </cfRule>
    <cfRule type="cellIs" dxfId="44" priority="12" operator="equal">
      <formula>0</formula>
    </cfRule>
  </conditionalFormatting>
  <conditionalFormatting sqref="L65">
    <cfRule type="expression" dxfId="43" priority="7">
      <formula>"IF(K37=0)"</formula>
    </cfRule>
    <cfRule type="iconSet" priority="8">
      <iconSet iconSet="3Symbols2">
        <cfvo type="percent" val="0"/>
        <cfvo type="percent" val="33"/>
        <cfvo type="percent" val="67"/>
      </iconSet>
    </cfRule>
    <cfRule type="cellIs" dxfId="42" priority="9" operator="equal">
      <formula>0</formula>
    </cfRule>
  </conditionalFormatting>
  <conditionalFormatting sqref="L71">
    <cfRule type="expression" dxfId="41" priority="4">
      <formula>"IF(K37=0)"</formula>
    </cfRule>
    <cfRule type="iconSet" priority="5">
      <iconSet iconSet="3Symbols2">
        <cfvo type="percent" val="0"/>
        <cfvo type="percent" val="33"/>
        <cfvo type="percent" val="67"/>
      </iconSet>
    </cfRule>
    <cfRule type="cellIs" dxfId="40" priority="6" operator="equal">
      <formula>0</formula>
    </cfRule>
  </conditionalFormatting>
  <conditionalFormatting sqref="L77">
    <cfRule type="expression" dxfId="39" priority="1">
      <formula>"IF(K37=0)"</formula>
    </cfRule>
    <cfRule type="iconSet" priority="2">
      <iconSet iconSet="3Symbols2">
        <cfvo type="percent" val="0"/>
        <cfvo type="percent" val="33"/>
        <cfvo type="percent" val="67"/>
      </iconSet>
    </cfRule>
    <cfRule type="cellIs" dxfId="38" priority="3" operator="equal">
      <formula>0</formula>
    </cfRule>
  </conditionalFormatting>
  <pageMargins left="0.7" right="0.7" top="0.75" bottom="0.75" header="0.3" footer="0.3"/>
  <pageSetup paperSize="9" orientation="portrait" verticalDpi="0" r:id="rId1"/>
  <ignoredErrors>
    <ignoredError sqref="G33:J33"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57"/>
  <sheetViews>
    <sheetView workbookViewId="0">
      <selection activeCell="H74" sqref="H74:K74"/>
    </sheetView>
  </sheetViews>
  <sheetFormatPr defaultRowHeight="15" x14ac:dyDescent="0.25"/>
  <cols>
    <col min="1" max="1" width="2.85546875" customWidth="1"/>
    <col min="2" max="2" width="51.85546875" customWidth="1"/>
    <col min="3" max="3" width="11.140625" customWidth="1"/>
    <col min="4" max="4" width="7.42578125" customWidth="1"/>
    <col min="5" max="5" width="2.140625" customWidth="1"/>
    <col min="6" max="7" width="10.28515625" customWidth="1"/>
    <col min="8" max="8" width="10" customWidth="1"/>
    <col min="9" max="11" width="9.42578125" customWidth="1"/>
    <col min="12" max="12" width="9.5703125" customWidth="1"/>
    <col min="14" max="14" width="11.140625" style="153" customWidth="1"/>
    <col min="15" max="15" width="11.28515625" customWidth="1"/>
    <col min="16" max="16" width="5" style="2" customWidth="1"/>
    <col min="17" max="17" width="10" style="2" bestFit="1" customWidth="1"/>
    <col min="18" max="20" width="9.5703125" style="2" customWidth="1"/>
    <col min="24" max="29" width="8.85546875" customWidth="1"/>
    <col min="35" max="35" width="12.28515625" bestFit="1" customWidth="1"/>
  </cols>
  <sheetData>
    <row r="1" spans="1:37" ht="18" thickBot="1" x14ac:dyDescent="0.35">
      <c r="A1" s="2"/>
      <c r="B1" s="1" t="s">
        <v>56</v>
      </c>
      <c r="C1" s="1"/>
      <c r="D1" s="2"/>
      <c r="E1" s="2"/>
      <c r="F1" s="2"/>
      <c r="G1" s="2"/>
      <c r="H1" s="2"/>
      <c r="I1" s="2"/>
      <c r="J1" s="2"/>
      <c r="K1" s="2"/>
      <c r="L1" s="2"/>
      <c r="M1" s="2"/>
      <c r="N1" s="155"/>
      <c r="O1" s="2"/>
      <c r="U1" s="2"/>
      <c r="V1" s="2"/>
      <c r="W1" s="2"/>
      <c r="X1" s="2"/>
      <c r="Y1" s="2"/>
      <c r="Z1" s="2"/>
      <c r="AA1" s="2"/>
      <c r="AB1" s="2"/>
      <c r="AC1" s="2"/>
      <c r="AD1" s="2"/>
      <c r="AE1" s="2"/>
      <c r="AF1" s="2"/>
      <c r="AG1" s="2"/>
    </row>
    <row r="2" spans="1:37" ht="18.75" thickTop="1" thickBot="1" x14ac:dyDescent="0.35">
      <c r="A2" s="2"/>
      <c r="B2" s="130"/>
      <c r="C2" s="130"/>
      <c r="D2" s="2"/>
      <c r="E2" s="2"/>
      <c r="F2" s="2"/>
      <c r="G2" s="2"/>
      <c r="H2" s="2"/>
      <c r="I2" s="2"/>
      <c r="J2" s="2"/>
      <c r="K2" s="2"/>
      <c r="L2" s="2"/>
      <c r="M2" s="2"/>
      <c r="N2" s="155"/>
      <c r="O2" s="2"/>
      <c r="U2" s="2"/>
      <c r="V2" s="2"/>
      <c r="W2" s="2"/>
      <c r="X2" s="2"/>
      <c r="Y2" s="2"/>
      <c r="Z2" s="2"/>
      <c r="AA2" s="2"/>
      <c r="AB2" s="2"/>
      <c r="AC2" s="2"/>
      <c r="AD2" s="2"/>
      <c r="AE2" s="2"/>
      <c r="AF2" s="2"/>
      <c r="AG2" s="2"/>
    </row>
    <row r="3" spans="1:37" ht="17.25" x14ac:dyDescent="0.3">
      <c r="A3" s="2"/>
      <c r="B3" s="166" t="s">
        <v>80</v>
      </c>
      <c r="C3" s="193">
        <v>2000</v>
      </c>
      <c r="D3" s="167" t="s">
        <v>108</v>
      </c>
      <c r="E3" s="2"/>
      <c r="F3" s="2"/>
      <c r="G3" s="2"/>
      <c r="H3" s="2"/>
      <c r="I3" s="278" t="s">
        <v>5</v>
      </c>
      <c r="J3" s="286" t="s">
        <v>42</v>
      </c>
      <c r="K3" s="287"/>
      <c r="L3" s="287"/>
      <c r="M3" s="287"/>
      <c r="N3" s="288"/>
      <c r="O3" s="2"/>
      <c r="U3" s="2"/>
      <c r="V3" s="2"/>
      <c r="W3" s="2"/>
      <c r="X3" s="2"/>
      <c r="Y3" s="2"/>
      <c r="Z3" s="2"/>
      <c r="AA3" s="2"/>
      <c r="AB3" s="2"/>
      <c r="AC3" s="2"/>
      <c r="AD3" s="2"/>
      <c r="AE3" s="2"/>
      <c r="AF3" s="2"/>
      <c r="AG3" s="2"/>
      <c r="AH3">
        <f>+I98</f>
        <v>7</v>
      </c>
      <c r="AI3" s="2">
        <f>+C3*AH3</f>
        <v>14000</v>
      </c>
      <c r="AK3">
        <v>44100</v>
      </c>
    </row>
    <row r="4" spans="1:37" ht="17.25" x14ac:dyDescent="0.3">
      <c r="A4" s="2"/>
      <c r="B4" s="166" t="s">
        <v>81</v>
      </c>
      <c r="C4" s="193">
        <v>3000</v>
      </c>
      <c r="D4" s="167" t="s">
        <v>82</v>
      </c>
      <c r="E4" s="2"/>
      <c r="F4" s="2"/>
      <c r="G4" s="2"/>
      <c r="H4" s="2"/>
      <c r="I4" s="279"/>
      <c r="J4" s="280" t="s">
        <v>6</v>
      </c>
      <c r="K4" s="281"/>
      <c r="L4" s="281"/>
      <c r="M4" s="281"/>
      <c r="N4" s="282"/>
      <c r="O4" s="2"/>
      <c r="U4" s="2"/>
      <c r="V4" s="2"/>
      <c r="W4" s="2"/>
      <c r="X4" s="2"/>
      <c r="Y4" s="2"/>
      <c r="Z4" s="2"/>
      <c r="AA4" s="2"/>
      <c r="AB4" s="2"/>
      <c r="AC4" s="2"/>
      <c r="AD4" s="2"/>
      <c r="AE4" s="2"/>
      <c r="AF4" s="2"/>
      <c r="AG4" s="2"/>
      <c r="AH4">
        <f>+L98</f>
        <v>1</v>
      </c>
      <c r="AI4" s="2">
        <f>+C4*AH4</f>
        <v>3000</v>
      </c>
      <c r="AK4">
        <v>12000</v>
      </c>
    </row>
    <row r="5" spans="1:37" ht="15.75" thickBot="1" x14ac:dyDescent="0.3">
      <c r="A5" s="2"/>
      <c r="B5" s="2"/>
      <c r="C5" s="2"/>
      <c r="D5" s="2"/>
      <c r="E5" s="2"/>
      <c r="F5" s="2"/>
      <c r="G5" s="2"/>
      <c r="H5" s="2"/>
      <c r="I5" s="176"/>
      <c r="J5" s="283"/>
      <c r="K5" s="284"/>
      <c r="L5" s="284"/>
      <c r="M5" s="284"/>
      <c r="N5" s="285"/>
      <c r="O5" s="2"/>
      <c r="U5" s="2"/>
      <c r="V5" s="2"/>
      <c r="W5" s="2"/>
      <c r="X5" s="2"/>
      <c r="Y5" s="2"/>
      <c r="Z5" s="2"/>
      <c r="AA5" s="2"/>
      <c r="AB5" s="2"/>
      <c r="AC5" s="2"/>
      <c r="AD5" s="2"/>
      <c r="AE5" s="2"/>
      <c r="AF5" s="2"/>
      <c r="AG5" s="2"/>
      <c r="AI5" s="2">
        <f>SUM(AI3:AI4)/SUM(AH3:AH4)</f>
        <v>2125</v>
      </c>
      <c r="AK5">
        <v>7012.5</v>
      </c>
    </row>
    <row r="6" spans="1:37" ht="18.75" customHeight="1" x14ac:dyDescent="0.3">
      <c r="A6" s="2"/>
      <c r="B6" s="3" t="s">
        <v>39</v>
      </c>
      <c r="C6" s="277" t="s">
        <v>38</v>
      </c>
      <c r="D6" s="277"/>
      <c r="E6" s="107"/>
      <c r="F6" s="136" t="s">
        <v>0</v>
      </c>
      <c r="G6" s="83"/>
      <c r="H6" s="83"/>
      <c r="I6" s="2"/>
      <c r="J6" s="2"/>
      <c r="K6" s="2"/>
      <c r="L6" s="2"/>
      <c r="M6" s="22"/>
      <c r="N6" s="156"/>
      <c r="O6" s="2"/>
      <c r="U6" s="2"/>
      <c r="V6" s="2"/>
      <c r="W6" s="2"/>
      <c r="X6" s="2"/>
      <c r="Y6" s="2"/>
      <c r="Z6" s="2"/>
      <c r="AA6" s="2"/>
      <c r="AB6" s="2"/>
      <c r="AC6" s="2"/>
      <c r="AD6" s="2"/>
      <c r="AE6" s="2"/>
      <c r="AF6" s="2"/>
      <c r="AG6" s="2"/>
    </row>
    <row r="7" spans="1:37" x14ac:dyDescent="0.25">
      <c r="A7" s="2"/>
      <c r="B7" s="5" t="s">
        <v>1</v>
      </c>
      <c r="C7" s="6" t="s">
        <v>2</v>
      </c>
      <c r="D7" s="7" t="s">
        <v>3</v>
      </c>
      <c r="E7" s="7"/>
      <c r="F7" s="137"/>
      <c r="G7" s="22"/>
      <c r="H7" s="2"/>
      <c r="I7" s="2"/>
      <c r="J7" s="2"/>
      <c r="K7" s="2"/>
      <c r="L7" s="2"/>
      <c r="M7" s="22"/>
      <c r="N7" s="156"/>
      <c r="O7" s="2"/>
      <c r="U7" s="2"/>
      <c r="V7" s="2"/>
      <c r="W7" s="2"/>
      <c r="X7" s="2"/>
      <c r="Y7" s="2"/>
      <c r="Z7" s="2"/>
      <c r="AA7" s="2"/>
      <c r="AB7" s="2"/>
      <c r="AC7" s="2"/>
      <c r="AD7" s="2"/>
      <c r="AE7" s="2"/>
      <c r="AF7" s="2"/>
      <c r="AG7" s="2"/>
    </row>
    <row r="8" spans="1:37" x14ac:dyDescent="0.25">
      <c r="A8" s="2"/>
      <c r="B8" s="8" t="s">
        <v>58</v>
      </c>
      <c r="C8" s="9">
        <v>0.2</v>
      </c>
      <c r="D8" s="9">
        <v>0.5</v>
      </c>
      <c r="E8" s="9"/>
      <c r="F8" s="194"/>
      <c r="G8" s="22"/>
      <c r="H8" s="2"/>
      <c r="I8" s="2"/>
      <c r="J8" s="2"/>
      <c r="K8" s="2"/>
      <c r="L8" s="2"/>
      <c r="M8" s="22"/>
      <c r="N8" s="156"/>
      <c r="O8" s="2"/>
      <c r="U8" s="2"/>
      <c r="V8" s="2"/>
      <c r="W8" s="2"/>
      <c r="X8" s="2"/>
      <c r="Y8" s="2"/>
      <c r="Z8" s="2"/>
      <c r="AA8" s="2"/>
      <c r="AB8" s="2"/>
      <c r="AC8" s="2"/>
      <c r="AD8" s="2"/>
      <c r="AE8" s="2"/>
      <c r="AF8" s="2"/>
      <c r="AG8" s="2"/>
    </row>
    <row r="9" spans="1:37" ht="15" customHeight="1" x14ac:dyDescent="0.25">
      <c r="A9" s="2"/>
      <c r="B9" s="8" t="s">
        <v>57</v>
      </c>
      <c r="C9" s="9">
        <v>0.5</v>
      </c>
      <c r="D9" s="9">
        <v>1</v>
      </c>
      <c r="E9" s="9"/>
      <c r="F9" s="194"/>
      <c r="G9" s="22"/>
      <c r="H9" s="22"/>
      <c r="I9" s="22"/>
      <c r="J9" s="22"/>
      <c r="K9" s="22"/>
      <c r="L9" s="22"/>
      <c r="M9" s="22"/>
      <c r="N9" s="156"/>
      <c r="O9" s="2"/>
      <c r="U9" s="2"/>
      <c r="V9" s="2"/>
      <c r="W9" s="2"/>
      <c r="X9" s="2"/>
      <c r="Y9" s="2"/>
      <c r="Z9" s="2"/>
      <c r="AA9" s="2"/>
      <c r="AB9" s="2"/>
      <c r="AC9" s="2"/>
      <c r="AD9" s="2"/>
      <c r="AE9" s="2"/>
      <c r="AF9" s="2"/>
      <c r="AG9" s="2"/>
    </row>
    <row r="10" spans="1:37" x14ac:dyDescent="0.25">
      <c r="A10" s="2"/>
      <c r="B10" s="10" t="s">
        <v>59</v>
      </c>
      <c r="C10" s="11"/>
      <c r="D10" s="11"/>
      <c r="E10" s="12"/>
      <c r="F10" s="195"/>
      <c r="G10" s="22"/>
      <c r="H10" s="22"/>
      <c r="I10" s="22"/>
      <c r="J10" s="22"/>
      <c r="K10" s="22"/>
      <c r="L10" s="22"/>
      <c r="M10" s="22"/>
      <c r="N10" s="156"/>
      <c r="O10" s="2"/>
      <c r="U10" s="2"/>
      <c r="V10" s="2"/>
      <c r="W10" s="2"/>
      <c r="X10" s="2"/>
      <c r="Y10" s="2"/>
      <c r="Z10" s="2"/>
      <c r="AA10" s="2"/>
      <c r="AB10" s="2"/>
      <c r="AC10" s="2"/>
      <c r="AD10" s="2"/>
      <c r="AE10" s="2"/>
      <c r="AF10" s="2"/>
      <c r="AG10" s="2"/>
    </row>
    <row r="11" spans="1:37" ht="15" customHeight="1" x14ac:dyDescent="0.25">
      <c r="A11" s="2"/>
      <c r="B11" s="13" t="s">
        <v>60</v>
      </c>
      <c r="C11" s="14"/>
      <c r="D11" s="14"/>
      <c r="E11" s="15"/>
      <c r="F11" s="196"/>
      <c r="G11" s="22"/>
      <c r="H11" s="250" t="s">
        <v>54</v>
      </c>
      <c r="I11" s="251"/>
      <c r="J11" s="251"/>
      <c r="K11" s="251"/>
      <c r="L11" s="251"/>
      <c r="M11" s="252"/>
      <c r="N11" s="156"/>
      <c r="O11" s="2"/>
      <c r="U11" s="2"/>
      <c r="V11" s="2"/>
      <c r="W11" s="2"/>
      <c r="X11" s="2"/>
      <c r="Y11" s="2"/>
      <c r="Z11" s="2"/>
      <c r="AA11" s="2"/>
      <c r="AB11" s="2"/>
      <c r="AC11" s="2"/>
      <c r="AD11" s="2"/>
      <c r="AE11" s="2"/>
      <c r="AF11" s="2"/>
      <c r="AG11" s="2"/>
    </row>
    <row r="12" spans="1:37" ht="15.75" thickBot="1" x14ac:dyDescent="0.3">
      <c r="A12" s="2"/>
      <c r="B12" s="16"/>
      <c r="C12" s="17"/>
      <c r="D12" s="17"/>
      <c r="E12" s="17"/>
      <c r="F12" s="145"/>
      <c r="G12" s="22"/>
      <c r="H12" s="253"/>
      <c r="I12" s="254"/>
      <c r="J12" s="254"/>
      <c r="K12" s="254"/>
      <c r="L12" s="254"/>
      <c r="M12" s="255"/>
      <c r="N12" s="156"/>
      <c r="O12" s="2"/>
      <c r="U12" s="2"/>
      <c r="V12" s="2"/>
      <c r="W12" s="2"/>
      <c r="X12" s="2"/>
      <c r="Y12" s="2"/>
      <c r="Z12" s="2"/>
      <c r="AA12" s="2"/>
      <c r="AB12" s="2"/>
      <c r="AC12" s="2"/>
      <c r="AD12" s="2"/>
      <c r="AE12" s="2"/>
      <c r="AF12" s="2"/>
      <c r="AG12" s="2"/>
    </row>
    <row r="13" spans="1:37" ht="18.75" x14ac:dyDescent="0.3">
      <c r="A13" s="2"/>
      <c r="B13" s="18" t="s">
        <v>4</v>
      </c>
      <c r="C13" s="15"/>
      <c r="D13" s="15"/>
      <c r="E13" s="15"/>
      <c r="F13" s="146" t="s">
        <v>46</v>
      </c>
      <c r="G13" s="22"/>
      <c r="H13" s="253"/>
      <c r="I13" s="254"/>
      <c r="J13" s="254"/>
      <c r="K13" s="254"/>
      <c r="L13" s="254"/>
      <c r="M13" s="255"/>
      <c r="N13" s="156"/>
      <c r="O13" s="2"/>
      <c r="U13" s="2"/>
      <c r="V13" s="2"/>
      <c r="W13" s="2"/>
      <c r="X13" s="2"/>
      <c r="Y13" s="2"/>
      <c r="Z13" s="2"/>
      <c r="AA13" s="2"/>
      <c r="AB13" s="2"/>
      <c r="AC13" s="2"/>
      <c r="AD13" s="2"/>
      <c r="AE13" s="2"/>
      <c r="AF13" s="2"/>
      <c r="AG13" s="2"/>
    </row>
    <row r="14" spans="1:37" ht="15" customHeight="1" x14ac:dyDescent="0.25">
      <c r="A14" s="2"/>
      <c r="B14" s="5" t="s">
        <v>1</v>
      </c>
      <c r="C14" s="6" t="s">
        <v>2</v>
      </c>
      <c r="D14" s="7" t="s">
        <v>3</v>
      </c>
      <c r="E14" s="7"/>
      <c r="F14" s="144"/>
      <c r="G14" s="22"/>
      <c r="H14" s="256"/>
      <c r="I14" s="257"/>
      <c r="J14" s="257"/>
      <c r="K14" s="257"/>
      <c r="L14" s="257"/>
      <c r="M14" s="258"/>
      <c r="N14" s="156"/>
      <c r="O14" s="2"/>
      <c r="U14" s="2"/>
      <c r="V14" s="2"/>
      <c r="W14" s="2"/>
      <c r="X14" s="2"/>
      <c r="Y14" s="2"/>
      <c r="Z14" s="2"/>
      <c r="AA14" s="2"/>
      <c r="AB14" s="2"/>
      <c r="AC14" s="2"/>
      <c r="AD14" s="2"/>
      <c r="AE14" s="2"/>
      <c r="AF14" s="2"/>
      <c r="AG14" s="2"/>
    </row>
    <row r="15" spans="1:37" ht="15" customHeight="1" x14ac:dyDescent="0.25">
      <c r="A15" s="2"/>
      <c r="B15" s="8" t="s">
        <v>40</v>
      </c>
      <c r="C15" s="9">
        <v>0.2</v>
      </c>
      <c r="D15" s="9">
        <v>0.5</v>
      </c>
      <c r="E15" s="9"/>
      <c r="F15" s="194"/>
      <c r="G15" s="22"/>
      <c r="H15" s="22"/>
      <c r="I15" s="22"/>
      <c r="J15" s="22"/>
      <c r="K15" s="22"/>
      <c r="L15" s="22"/>
      <c r="M15" s="22"/>
      <c r="N15" s="156"/>
      <c r="O15" s="2"/>
      <c r="U15" s="2"/>
      <c r="V15" s="2"/>
      <c r="W15" s="2"/>
      <c r="X15" s="2"/>
      <c r="Y15" s="2"/>
      <c r="Z15" s="2"/>
      <c r="AA15" s="2"/>
      <c r="AB15" s="2"/>
      <c r="AC15" s="2"/>
      <c r="AD15" s="2"/>
      <c r="AE15" s="2"/>
      <c r="AF15" s="2"/>
      <c r="AG15" s="2"/>
    </row>
    <row r="16" spans="1:37" ht="15" customHeight="1" x14ac:dyDescent="0.25">
      <c r="A16" s="2"/>
      <c r="B16" s="8" t="s">
        <v>97</v>
      </c>
      <c r="C16" s="9"/>
      <c r="D16" s="9"/>
      <c r="E16" s="9"/>
      <c r="F16" s="194"/>
      <c r="G16" s="22"/>
      <c r="H16" s="22"/>
      <c r="I16" s="22"/>
      <c r="J16" s="22"/>
      <c r="K16" s="22"/>
      <c r="L16" s="22"/>
      <c r="M16" s="22"/>
      <c r="N16" s="156"/>
      <c r="O16" s="2"/>
      <c r="U16" s="2"/>
      <c r="V16" s="2"/>
      <c r="W16" s="2"/>
      <c r="X16" s="2"/>
      <c r="Y16" s="2"/>
      <c r="Z16" s="2"/>
      <c r="AA16" s="2"/>
      <c r="AB16" s="2"/>
      <c r="AC16" s="2"/>
      <c r="AD16" s="2"/>
      <c r="AE16" s="2"/>
      <c r="AF16" s="2"/>
      <c r="AG16" s="2"/>
    </row>
    <row r="17" spans="1:37" ht="15" customHeight="1" x14ac:dyDescent="0.25">
      <c r="A17" s="2"/>
      <c r="B17" s="8" t="s">
        <v>15</v>
      </c>
      <c r="C17" s="9">
        <v>0.25</v>
      </c>
      <c r="D17" s="9">
        <v>0.45</v>
      </c>
      <c r="E17" s="9"/>
      <c r="F17" s="194"/>
      <c r="G17" s="22"/>
      <c r="H17" s="22"/>
      <c r="I17" s="20"/>
      <c r="J17" s="20"/>
      <c r="K17" s="20"/>
      <c r="L17" s="20"/>
      <c r="M17" s="20"/>
      <c r="N17" s="156"/>
      <c r="O17" s="2"/>
      <c r="U17" s="2"/>
      <c r="V17" s="2"/>
      <c r="W17" s="2"/>
      <c r="X17" s="2"/>
      <c r="Y17" s="2"/>
      <c r="Z17" s="2"/>
      <c r="AA17" s="2"/>
      <c r="AB17" s="2"/>
      <c r="AC17" s="2"/>
      <c r="AD17" s="2"/>
      <c r="AE17" s="2"/>
      <c r="AF17" s="2"/>
      <c r="AG17" s="2"/>
    </row>
    <row r="18" spans="1:37" x14ac:dyDescent="0.25">
      <c r="A18" s="2"/>
      <c r="B18" s="10" t="s">
        <v>59</v>
      </c>
      <c r="C18" s="11">
        <v>0.25</v>
      </c>
      <c r="D18" s="19">
        <v>1</v>
      </c>
      <c r="E18" s="12"/>
      <c r="F18" s="195"/>
      <c r="G18" s="22"/>
      <c r="H18" s="20"/>
      <c r="I18" s="20"/>
      <c r="J18" s="20"/>
      <c r="K18" s="20"/>
      <c r="L18" s="20"/>
      <c r="M18" s="20"/>
      <c r="N18" s="156"/>
      <c r="O18" s="2"/>
      <c r="U18" s="2"/>
      <c r="V18" s="2"/>
      <c r="W18" s="2"/>
      <c r="X18" s="2"/>
      <c r="Y18" s="2"/>
      <c r="Z18" s="2"/>
      <c r="AA18" s="2"/>
      <c r="AB18" s="2"/>
      <c r="AC18" s="2"/>
      <c r="AD18" s="2"/>
      <c r="AE18" s="2"/>
      <c r="AF18" s="2"/>
      <c r="AG18" s="2"/>
    </row>
    <row r="19" spans="1:37" ht="16.5" customHeight="1" thickBot="1" x14ac:dyDescent="0.3">
      <c r="A19" s="2"/>
      <c r="B19" s="16"/>
      <c r="C19" s="21"/>
      <c r="D19" s="21"/>
      <c r="E19" s="21"/>
      <c r="F19" s="138"/>
      <c r="G19" s="101"/>
      <c r="H19" s="129"/>
      <c r="I19" s="129"/>
      <c r="J19" s="129"/>
      <c r="K19" s="129"/>
      <c r="L19" s="129"/>
      <c r="M19" s="129"/>
      <c r="N19" s="157"/>
      <c r="O19" s="2"/>
      <c r="U19" s="2"/>
      <c r="V19" s="2"/>
      <c r="W19" s="2"/>
      <c r="X19" s="2"/>
      <c r="Y19" s="2"/>
      <c r="Z19" s="2"/>
      <c r="AA19" s="2"/>
      <c r="AB19" s="2"/>
      <c r="AC19" s="2"/>
      <c r="AD19" s="2"/>
      <c r="AE19" s="2"/>
      <c r="AF19" s="2"/>
      <c r="AG19" s="2"/>
    </row>
    <row r="20" spans="1:37" ht="16.5" customHeight="1" x14ac:dyDescent="0.3">
      <c r="A20" s="2"/>
      <c r="B20" s="126"/>
      <c r="C20" s="22"/>
      <c r="D20" s="22"/>
      <c r="E20" s="22"/>
      <c r="F20" s="22"/>
      <c r="G20" s="23"/>
      <c r="H20" s="20"/>
      <c r="I20" s="20"/>
      <c r="J20" s="20"/>
      <c r="K20" s="20"/>
      <c r="L20" s="20"/>
      <c r="M20" s="20"/>
      <c r="N20" s="155"/>
      <c r="O20" s="2"/>
      <c r="U20" s="2"/>
      <c r="V20" s="2"/>
      <c r="W20" s="2"/>
      <c r="X20" s="2"/>
      <c r="Y20" s="2"/>
      <c r="Z20" s="2"/>
      <c r="AA20" s="2"/>
      <c r="AB20" s="2"/>
      <c r="AC20" s="2"/>
      <c r="AD20" s="2"/>
      <c r="AE20" s="2"/>
      <c r="AF20" s="2"/>
      <c r="AG20" s="2"/>
    </row>
    <row r="21" spans="1:37" ht="16.5" customHeight="1" x14ac:dyDescent="0.25">
      <c r="A21" s="2"/>
      <c r="B21" s="250" t="s">
        <v>41</v>
      </c>
      <c r="C21" s="251"/>
      <c r="D21" s="251"/>
      <c r="E21" s="251"/>
      <c r="F21" s="251"/>
      <c r="G21" s="251"/>
      <c r="H21" s="251"/>
      <c r="I21" s="251"/>
      <c r="J21" s="251"/>
      <c r="K21" s="251"/>
      <c r="L21" s="251"/>
      <c r="M21" s="251"/>
      <c r="N21" s="252"/>
      <c r="O21" s="2"/>
      <c r="U21" s="2"/>
      <c r="V21" s="2"/>
      <c r="W21" s="2"/>
      <c r="X21" s="2"/>
      <c r="Y21" s="2"/>
      <c r="Z21" s="2"/>
      <c r="AA21" s="2"/>
      <c r="AB21" s="2"/>
      <c r="AC21" s="2"/>
      <c r="AD21" s="2"/>
      <c r="AE21" s="2"/>
      <c r="AF21" s="2"/>
      <c r="AG21" s="2"/>
    </row>
    <row r="22" spans="1:37" ht="16.5" customHeight="1" x14ac:dyDescent="0.25">
      <c r="A22" s="2"/>
      <c r="B22" s="253"/>
      <c r="C22" s="254"/>
      <c r="D22" s="254"/>
      <c r="E22" s="254"/>
      <c r="F22" s="254"/>
      <c r="G22" s="254"/>
      <c r="H22" s="254"/>
      <c r="I22" s="254"/>
      <c r="J22" s="254"/>
      <c r="K22" s="254"/>
      <c r="L22" s="254"/>
      <c r="M22" s="254"/>
      <c r="N22" s="255"/>
      <c r="O22" s="2"/>
      <c r="U22" s="2"/>
      <c r="V22" s="2"/>
      <c r="W22" s="2"/>
      <c r="X22" s="2"/>
      <c r="Y22" s="2"/>
      <c r="Z22" s="2"/>
      <c r="AA22" s="2"/>
      <c r="AB22" s="2"/>
      <c r="AC22" s="2"/>
      <c r="AD22" s="2"/>
      <c r="AE22" s="2"/>
      <c r="AF22" s="2"/>
      <c r="AG22" s="2"/>
    </row>
    <row r="23" spans="1:37" ht="16.5" customHeight="1" x14ac:dyDescent="0.25">
      <c r="A23" s="2"/>
      <c r="B23" s="256"/>
      <c r="C23" s="257"/>
      <c r="D23" s="257"/>
      <c r="E23" s="257"/>
      <c r="F23" s="257"/>
      <c r="G23" s="257"/>
      <c r="H23" s="257"/>
      <c r="I23" s="257"/>
      <c r="J23" s="257"/>
      <c r="K23" s="257"/>
      <c r="L23" s="257"/>
      <c r="M23" s="257"/>
      <c r="N23" s="258"/>
      <c r="O23" s="2"/>
      <c r="U23" s="2"/>
      <c r="V23" s="2"/>
      <c r="W23" s="2"/>
      <c r="X23" s="2"/>
      <c r="Y23" s="2"/>
      <c r="Z23" s="2"/>
      <c r="AA23" s="2"/>
      <c r="AB23" s="2"/>
      <c r="AC23" s="2"/>
      <c r="AD23" s="2"/>
      <c r="AE23" s="2"/>
      <c r="AF23" s="2"/>
      <c r="AG23" s="2"/>
    </row>
    <row r="24" spans="1:37" ht="16.5" customHeight="1" x14ac:dyDescent="0.25">
      <c r="A24" s="2"/>
      <c r="B24" s="2"/>
      <c r="C24" s="2"/>
      <c r="D24" s="2"/>
      <c r="E24" s="2"/>
      <c r="F24" s="2"/>
      <c r="G24" s="23"/>
      <c r="H24" s="20"/>
      <c r="I24" s="20"/>
      <c r="J24" s="20"/>
      <c r="K24" s="20"/>
      <c r="L24" s="20"/>
      <c r="M24" s="20"/>
      <c r="N24" s="155"/>
      <c r="O24" s="2"/>
      <c r="U24" s="2"/>
      <c r="V24" s="2"/>
      <c r="W24" s="2"/>
      <c r="X24" s="2"/>
      <c r="Y24" s="2"/>
      <c r="Z24" s="2"/>
      <c r="AA24" s="2"/>
      <c r="AB24" s="2"/>
      <c r="AC24" s="2"/>
      <c r="AD24" s="2"/>
      <c r="AE24" s="2"/>
      <c r="AF24" s="2"/>
      <c r="AG24" s="2"/>
    </row>
    <row r="25" spans="1:37" ht="16.5" customHeight="1" x14ac:dyDescent="0.25">
      <c r="A25" s="2"/>
      <c r="B25" s="2"/>
      <c r="C25" s="2"/>
      <c r="D25" s="268" t="s">
        <v>45</v>
      </c>
      <c r="E25" s="269"/>
      <c r="F25" s="269"/>
      <c r="G25" s="269"/>
      <c r="H25" s="270"/>
      <c r="I25" s="20"/>
      <c r="J25" s="20"/>
      <c r="K25" s="20"/>
      <c r="L25" s="20"/>
      <c r="M25" s="20"/>
      <c r="N25" s="155"/>
      <c r="O25" s="2"/>
      <c r="U25" s="2"/>
      <c r="V25" s="2"/>
      <c r="W25" s="2"/>
      <c r="X25" s="2"/>
      <c r="Y25" s="2"/>
      <c r="Z25" s="2"/>
      <c r="AA25" s="2"/>
      <c r="AB25" s="2"/>
      <c r="AC25" s="2"/>
      <c r="AD25" s="2"/>
      <c r="AE25" s="2"/>
      <c r="AF25" s="2"/>
      <c r="AG25" s="2"/>
    </row>
    <row r="26" spans="1:37" ht="16.5" customHeight="1" x14ac:dyDescent="0.25">
      <c r="A26" s="2"/>
      <c r="B26" s="2"/>
      <c r="C26" s="2"/>
      <c r="D26" s="271"/>
      <c r="E26" s="272"/>
      <c r="F26" s="272"/>
      <c r="G26" s="272"/>
      <c r="H26" s="273"/>
      <c r="I26" s="20"/>
      <c r="J26" s="20"/>
      <c r="K26" s="20"/>
      <c r="L26" s="20"/>
      <c r="M26" s="20"/>
      <c r="N26" s="155"/>
      <c r="O26" s="2"/>
      <c r="U26" s="2"/>
      <c r="V26" s="2"/>
      <c r="W26" s="2"/>
      <c r="X26" s="2"/>
      <c r="Y26" s="2"/>
      <c r="Z26" s="2"/>
      <c r="AA26" s="2"/>
      <c r="AB26" s="2"/>
      <c r="AC26" s="2"/>
      <c r="AD26" s="2"/>
      <c r="AE26" s="2"/>
      <c r="AF26" s="2"/>
      <c r="AG26" s="2"/>
    </row>
    <row r="27" spans="1:37" ht="16.5" customHeight="1" thickBot="1" x14ac:dyDescent="0.3">
      <c r="A27" s="2"/>
      <c r="B27" s="2"/>
      <c r="C27" s="2"/>
      <c r="D27" s="274"/>
      <c r="E27" s="275"/>
      <c r="F27" s="275"/>
      <c r="G27" s="275"/>
      <c r="H27" s="276"/>
      <c r="I27" s="2"/>
      <c r="J27" s="2"/>
      <c r="K27" s="2"/>
      <c r="L27" s="2"/>
      <c r="M27" s="2"/>
      <c r="N27" s="155"/>
      <c r="O27" s="2"/>
      <c r="U27" s="2"/>
      <c r="V27" s="2"/>
      <c r="W27" s="2"/>
      <c r="X27" s="2"/>
      <c r="Y27" s="2"/>
      <c r="Z27" s="2"/>
      <c r="AA27" s="2"/>
      <c r="AB27" s="2"/>
      <c r="AC27" s="2"/>
      <c r="AD27" s="2"/>
      <c r="AE27" s="2"/>
      <c r="AF27" s="2"/>
      <c r="AG27" s="2"/>
    </row>
    <row r="28" spans="1:37" ht="18.75" x14ac:dyDescent="0.3">
      <c r="A28" s="2"/>
      <c r="B28" s="127" t="s">
        <v>43</v>
      </c>
      <c r="C28" s="24"/>
      <c r="D28" s="109"/>
      <c r="E28" s="109"/>
      <c r="F28" s="110" t="s">
        <v>7</v>
      </c>
      <c r="G28" s="111">
        <v>1</v>
      </c>
      <c r="H28" s="112">
        <v>2</v>
      </c>
      <c r="I28" s="25">
        <v>3</v>
      </c>
      <c r="J28" s="26">
        <v>4</v>
      </c>
      <c r="K28" s="26">
        <v>5</v>
      </c>
      <c r="L28" s="27"/>
      <c r="M28" s="2"/>
      <c r="N28" s="155"/>
      <c r="O28" s="2"/>
      <c r="U28" s="2"/>
      <c r="V28" s="2"/>
      <c r="W28" s="2"/>
      <c r="X28" s="2"/>
      <c r="Y28" s="2"/>
      <c r="Z28" s="2"/>
      <c r="AA28" s="2"/>
      <c r="AB28" s="2"/>
      <c r="AC28" s="2"/>
      <c r="AD28" s="2"/>
      <c r="AE28" s="2"/>
      <c r="AF28" s="2"/>
      <c r="AG28" s="2"/>
    </row>
    <row r="29" spans="1:37" ht="15.75" x14ac:dyDescent="0.25">
      <c r="A29" s="2"/>
      <c r="B29" s="28" t="s">
        <v>8</v>
      </c>
      <c r="C29" s="29"/>
      <c r="D29" s="30"/>
      <c r="E29" s="30"/>
      <c r="F29" s="197"/>
      <c r="G29" s="198"/>
      <c r="H29" s="113"/>
      <c r="I29" s="113"/>
      <c r="J29" s="147"/>
      <c r="K29" s="147"/>
      <c r="L29" s="31"/>
      <c r="M29" s="32"/>
      <c r="N29" s="158"/>
      <c r="O29" s="2"/>
      <c r="U29" s="2"/>
      <c r="V29" s="2"/>
      <c r="W29" s="2"/>
      <c r="X29" s="2"/>
      <c r="Y29" s="2"/>
      <c r="Z29" s="2"/>
      <c r="AA29" s="2"/>
      <c r="AB29" s="2"/>
      <c r="AC29" s="2"/>
      <c r="AD29" s="2"/>
      <c r="AE29" s="2"/>
      <c r="AF29" s="2"/>
      <c r="AG29" s="2"/>
      <c r="AI29">
        <f>+(F29+G29)/1650*SUM(Sheet2!F$15:F$16)/2.35</f>
        <v>0</v>
      </c>
      <c r="AK29">
        <v>0</v>
      </c>
    </row>
    <row r="30" spans="1:37" ht="15.75" x14ac:dyDescent="0.25">
      <c r="A30" s="2"/>
      <c r="B30" s="28" t="s">
        <v>9</v>
      </c>
      <c r="C30" s="29"/>
      <c r="D30" s="33"/>
      <c r="E30" s="33"/>
      <c r="F30" s="199"/>
      <c r="G30" s="200"/>
      <c r="H30" s="113"/>
      <c r="I30" s="113"/>
      <c r="J30" s="148"/>
      <c r="K30" s="148"/>
      <c r="L30" s="34"/>
      <c r="M30" s="35"/>
      <c r="N30" s="35"/>
      <c r="O30" s="2"/>
      <c r="U30" s="2"/>
      <c r="V30" s="2"/>
      <c r="W30" s="2"/>
      <c r="X30" s="2"/>
      <c r="Y30" s="2"/>
      <c r="Z30" s="2"/>
      <c r="AA30" s="2"/>
      <c r="AB30" s="2"/>
      <c r="AC30" s="2"/>
      <c r="AD30" s="2"/>
      <c r="AE30" s="2"/>
      <c r="AF30" s="2"/>
      <c r="AG30" s="2"/>
      <c r="AI30">
        <f>+(F30+G30)/1650*SUM(Sheet2!F$13:F$14)/1.85</f>
        <v>0</v>
      </c>
      <c r="AK30">
        <v>24788.23209459459</v>
      </c>
    </row>
    <row r="31" spans="1:37" ht="15.75" x14ac:dyDescent="0.25">
      <c r="A31" s="2"/>
      <c r="B31" s="28" t="s">
        <v>10</v>
      </c>
      <c r="C31" s="29"/>
      <c r="D31" s="33"/>
      <c r="E31" s="33"/>
      <c r="F31" s="199"/>
      <c r="G31" s="200"/>
      <c r="H31" s="113"/>
      <c r="I31" s="113"/>
      <c r="J31" s="149"/>
      <c r="K31" s="149"/>
      <c r="L31" s="36"/>
      <c r="M31" s="37"/>
      <c r="N31" s="159"/>
      <c r="O31" s="2"/>
      <c r="U31" s="2"/>
      <c r="V31" s="2"/>
      <c r="W31" s="2"/>
      <c r="X31" s="2"/>
      <c r="Y31" s="2"/>
      <c r="Z31" s="2"/>
      <c r="AA31" s="2"/>
      <c r="AB31" s="2"/>
      <c r="AC31" s="2"/>
      <c r="AD31" s="2"/>
      <c r="AE31" s="2"/>
      <c r="AF31" s="2"/>
      <c r="AG31" s="2"/>
      <c r="AI31">
        <f>+(F31+G31)/1650*SUM(Sheet2!F$11:F$12)/2</f>
        <v>0</v>
      </c>
      <c r="AK31">
        <v>0</v>
      </c>
    </row>
    <row r="32" spans="1:37" ht="15.75" x14ac:dyDescent="0.25">
      <c r="A32" s="2"/>
      <c r="B32" s="28" t="s">
        <v>11</v>
      </c>
      <c r="C32" s="29"/>
      <c r="D32" s="33"/>
      <c r="E32" s="33"/>
      <c r="F32" s="199"/>
      <c r="G32" s="200"/>
      <c r="H32" s="113"/>
      <c r="I32" s="113"/>
      <c r="J32" s="149"/>
      <c r="K32" s="149"/>
      <c r="L32" s="38"/>
      <c r="N32" s="160"/>
      <c r="O32" s="2"/>
      <c r="U32" s="2"/>
      <c r="V32" s="2"/>
      <c r="W32" s="2"/>
      <c r="X32" s="2"/>
      <c r="Y32" s="2"/>
      <c r="Z32" s="2"/>
      <c r="AA32" s="2"/>
      <c r="AB32" s="2"/>
      <c r="AC32" s="2"/>
      <c r="AD32" s="2"/>
      <c r="AE32" s="2"/>
      <c r="AF32" s="2"/>
      <c r="AG32" s="2"/>
      <c r="AI32">
        <f>+(F32+G32)/1650*SUM(Sheet2!F$11:F$12)/2</f>
        <v>0</v>
      </c>
      <c r="AK32">
        <v>0</v>
      </c>
    </row>
    <row r="33" spans="1:37" ht="16.5" thickBot="1" x14ac:dyDescent="0.3">
      <c r="A33" s="2"/>
      <c r="B33" s="39" t="s">
        <v>12</v>
      </c>
      <c r="C33" s="40"/>
      <c r="D33" s="41"/>
      <c r="E33" s="41"/>
      <c r="F33" s="139">
        <f>SUM(F29:F32)</f>
        <v>0</v>
      </c>
      <c r="G33" s="42">
        <f>SUM(G29:G32)</f>
        <v>0</v>
      </c>
      <c r="H33" s="114">
        <f>SUM(H29:H32)</f>
        <v>0</v>
      </c>
      <c r="I33" s="114">
        <f>SUM(I29:I32)</f>
        <v>0</v>
      </c>
      <c r="J33" s="114">
        <f>SUM(J29:J32)</f>
        <v>0</v>
      </c>
      <c r="K33" s="114"/>
      <c r="L33" s="43">
        <f>SUM(F33:G33)</f>
        <v>0</v>
      </c>
      <c r="M33" s="123" t="str">
        <f>IF(L33=0,"",IF(L35=0,"","THIS IS THE TOTAL NUMBER OF HOURS YOU HAVE JUST ENTERED"))</f>
        <v/>
      </c>
      <c r="N33" s="159"/>
      <c r="O33" s="2"/>
      <c r="U33" s="2"/>
      <c r="V33" s="2"/>
      <c r="W33" s="2"/>
      <c r="X33" s="2"/>
      <c r="Y33" s="2"/>
      <c r="Z33" s="2"/>
      <c r="AA33" s="2"/>
      <c r="AB33" s="2"/>
      <c r="AC33" s="2"/>
      <c r="AD33" s="2"/>
      <c r="AE33" s="2"/>
      <c r="AF33" s="2"/>
      <c r="AG33" s="2"/>
    </row>
    <row r="34" spans="1:37" x14ac:dyDescent="0.25">
      <c r="A34" s="2"/>
      <c r="B34" s="44"/>
      <c r="C34" s="45"/>
      <c r="D34" s="41"/>
      <c r="E34" s="40"/>
      <c r="F34" s="22"/>
      <c r="G34" s="108"/>
      <c r="H34" s="47"/>
      <c r="I34" s="47"/>
      <c r="J34" s="181" t="s">
        <v>13</v>
      </c>
      <c r="K34" s="181"/>
      <c r="L34" s="48">
        <f>+F8*1650</f>
        <v>0</v>
      </c>
      <c r="M34" s="123" t="str">
        <f>IF(L33=0,"",IF(L35=0,"","THIS IS THE NUMBER OF HOURS PER THE FTE YOU ENTERED ABOVE"))</f>
        <v/>
      </c>
      <c r="N34" s="161"/>
      <c r="O34" s="2"/>
      <c r="U34" s="2"/>
      <c r="V34" s="2"/>
      <c r="W34" s="2"/>
      <c r="X34" s="2"/>
      <c r="Y34" s="2"/>
      <c r="Z34" s="2"/>
      <c r="AA34" s="2"/>
      <c r="AB34" s="2"/>
      <c r="AC34" s="2"/>
      <c r="AD34" s="2"/>
      <c r="AE34" s="2"/>
      <c r="AF34" s="2"/>
      <c r="AG34" s="2"/>
    </row>
    <row r="35" spans="1:37" x14ac:dyDescent="0.25">
      <c r="A35" s="2"/>
      <c r="B35" s="44"/>
      <c r="C35" s="45"/>
      <c r="D35" s="41"/>
      <c r="E35" s="40"/>
      <c r="F35" s="22"/>
      <c r="G35" s="108"/>
      <c r="H35" s="50"/>
      <c r="I35" s="50"/>
      <c r="J35" s="51" t="s">
        <v>14</v>
      </c>
      <c r="K35" s="51"/>
      <c r="L35" s="52">
        <f>+L33-L34</f>
        <v>0</v>
      </c>
      <c r="M35" s="104" t="str">
        <f>IF(L33=0,"",IF(L35=0,"","THIS IS THE DIFFERENCE - PLEASE CHECK YOU ARE HAPPY WITH THE HOURS ENTERED"))</f>
        <v/>
      </c>
      <c r="N35" s="162"/>
      <c r="O35" s="123"/>
      <c r="P35" s="123"/>
      <c r="Q35" s="123"/>
      <c r="R35" s="123"/>
      <c r="U35" s="2"/>
      <c r="V35" s="2"/>
      <c r="W35" s="2"/>
      <c r="X35" s="2"/>
      <c r="Y35" s="2"/>
      <c r="Z35" s="2"/>
      <c r="AA35" s="2"/>
      <c r="AB35" s="2"/>
      <c r="AC35" s="2"/>
      <c r="AD35" s="2"/>
      <c r="AE35" s="2"/>
      <c r="AF35" s="2"/>
      <c r="AG35" s="2"/>
    </row>
    <row r="36" spans="1:37" x14ac:dyDescent="0.25">
      <c r="A36" s="2"/>
      <c r="B36" s="44"/>
      <c r="C36" s="45"/>
      <c r="D36" s="41"/>
      <c r="E36" s="40"/>
      <c r="F36" s="22"/>
      <c r="G36" s="108"/>
      <c r="H36" s="22"/>
      <c r="I36" s="22"/>
      <c r="J36" s="53"/>
      <c r="K36" s="53"/>
      <c r="L36" s="54"/>
      <c r="M36" s="49"/>
      <c r="N36" s="161"/>
      <c r="O36" s="2"/>
      <c r="U36" s="2"/>
      <c r="V36" s="2"/>
      <c r="W36" s="2"/>
      <c r="X36" s="2"/>
      <c r="Y36" s="2"/>
      <c r="Z36" s="2"/>
      <c r="AA36" s="2"/>
      <c r="AB36" s="2"/>
      <c r="AC36" s="2"/>
      <c r="AD36" s="2"/>
      <c r="AE36" s="2"/>
      <c r="AF36" s="2"/>
      <c r="AG36" s="2"/>
    </row>
    <row r="37" spans="1:37" ht="15.75" x14ac:dyDescent="0.25">
      <c r="A37" s="2"/>
      <c r="B37" s="55" t="s">
        <v>36</v>
      </c>
      <c r="C37" s="56"/>
      <c r="D37" s="33"/>
      <c r="E37" s="29"/>
      <c r="F37" s="199"/>
      <c r="G37" s="200"/>
      <c r="H37" s="113"/>
      <c r="I37" s="113"/>
      <c r="J37" s="149"/>
      <c r="K37" s="177"/>
      <c r="L37" s="31"/>
      <c r="M37" s="49"/>
      <c r="N37" s="161"/>
      <c r="O37" s="2"/>
      <c r="U37" s="2"/>
      <c r="V37" s="2"/>
      <c r="W37" s="2"/>
      <c r="X37" s="2"/>
      <c r="Y37" s="2"/>
      <c r="Z37" s="2"/>
      <c r="AA37" s="2"/>
      <c r="AB37" s="2"/>
      <c r="AC37" s="2"/>
      <c r="AD37" s="2"/>
      <c r="AE37" s="2"/>
      <c r="AF37" s="2"/>
      <c r="AG37" s="2"/>
      <c r="AI37">
        <f>+(F37+G37)/1650*Sheet2!F$10</f>
        <v>0</v>
      </c>
      <c r="AK37">
        <v>22913.112500000003</v>
      </c>
    </row>
    <row r="38" spans="1:37" ht="15.75" x14ac:dyDescent="0.25">
      <c r="A38" s="2"/>
      <c r="B38" s="55" t="s">
        <v>37</v>
      </c>
      <c r="C38" s="56"/>
      <c r="D38" s="33"/>
      <c r="E38" s="29"/>
      <c r="F38" s="199"/>
      <c r="G38" s="200"/>
      <c r="H38" s="189"/>
      <c r="I38" s="189"/>
      <c r="J38" s="190"/>
      <c r="K38" s="177"/>
      <c r="L38" s="31"/>
      <c r="M38" s="49"/>
      <c r="N38" s="161"/>
      <c r="O38" s="2"/>
      <c r="U38" s="2"/>
      <c r="V38" s="2"/>
      <c r="W38" s="2"/>
      <c r="X38" s="2"/>
      <c r="Y38" s="2"/>
      <c r="Z38" s="2"/>
      <c r="AA38" s="2"/>
      <c r="AB38" s="2"/>
      <c r="AC38" s="2"/>
      <c r="AD38" s="2"/>
      <c r="AE38" s="2"/>
      <c r="AF38" s="2"/>
      <c r="AG38" s="2"/>
      <c r="AI38">
        <f>+(F38+G38)/1650*Sheet2!F$10</f>
        <v>0</v>
      </c>
      <c r="AK38">
        <v>0</v>
      </c>
    </row>
    <row r="39" spans="1:37" ht="16.5" thickBot="1" x14ac:dyDescent="0.3">
      <c r="A39" s="2"/>
      <c r="B39" s="39" t="s">
        <v>16</v>
      </c>
      <c r="C39" s="45"/>
      <c r="D39" s="41"/>
      <c r="E39" s="41"/>
      <c r="F39" s="139">
        <f>SUM(F37:F38)</f>
        <v>0</v>
      </c>
      <c r="G39" s="42">
        <f t="shared" ref="G39:J39" si="0">SUM(G37:G38)</f>
        <v>0</v>
      </c>
      <c r="H39" s="115">
        <f t="shared" si="0"/>
        <v>0</v>
      </c>
      <c r="I39" s="115">
        <f t="shared" si="0"/>
        <v>0</v>
      </c>
      <c r="J39" s="115">
        <f t="shared" si="0"/>
        <v>0</v>
      </c>
      <c r="K39" s="191"/>
      <c r="L39" s="43">
        <f>SUM(F39:G39)</f>
        <v>0</v>
      </c>
      <c r="M39" s="123" t="str">
        <f>IF(L39=0,"",IF(L41=0,"","THIS IS THE TOTAL NUMBER OF HOURS YOU HAVE JUST ENTERED"))</f>
        <v/>
      </c>
      <c r="N39" s="159"/>
      <c r="O39" s="2"/>
      <c r="U39" s="2"/>
      <c r="V39" s="2"/>
      <c r="W39" s="2"/>
      <c r="X39" s="2"/>
      <c r="Y39" s="2"/>
      <c r="Z39" s="2"/>
      <c r="AA39" s="2"/>
      <c r="AB39" s="2"/>
      <c r="AC39" s="2"/>
      <c r="AD39" s="2"/>
      <c r="AE39" s="2"/>
      <c r="AF39" s="2"/>
      <c r="AG39" s="2"/>
    </row>
    <row r="40" spans="1:37" x14ac:dyDescent="0.25">
      <c r="A40" s="2"/>
      <c r="B40" s="57"/>
      <c r="C40" s="45"/>
      <c r="D40" s="41"/>
      <c r="E40" s="41"/>
      <c r="F40" s="22"/>
      <c r="G40" s="108"/>
      <c r="H40" s="22"/>
      <c r="I40" s="22"/>
      <c r="J40" s="181" t="s">
        <v>13</v>
      </c>
      <c r="K40" s="181"/>
      <c r="L40" s="117">
        <f>+F9*1650</f>
        <v>0</v>
      </c>
      <c r="M40" s="123" t="str">
        <f>IF(L39=0,"",IF(L41=0,"","THIS IS THE NUMBER OF HOURS PER THE FTE YOU ENTERED ABOVE"))</f>
        <v/>
      </c>
      <c r="N40" s="159"/>
      <c r="O40" s="2"/>
      <c r="U40" s="2"/>
      <c r="V40" s="2"/>
      <c r="W40" s="2"/>
      <c r="X40" s="2"/>
      <c r="Y40" s="2"/>
      <c r="Z40" s="2"/>
      <c r="AA40" s="2"/>
      <c r="AB40" s="2"/>
      <c r="AC40" s="2"/>
      <c r="AD40" s="2"/>
      <c r="AE40" s="2"/>
      <c r="AF40" s="2"/>
      <c r="AG40" s="2"/>
    </row>
    <row r="41" spans="1:37" x14ac:dyDescent="0.25">
      <c r="A41" s="2"/>
      <c r="B41" s="58"/>
      <c r="C41" s="45"/>
      <c r="D41" s="41"/>
      <c r="E41" s="41"/>
      <c r="F41" s="59"/>
      <c r="G41" s="108"/>
      <c r="H41" s="50"/>
      <c r="I41" s="50"/>
      <c r="J41" s="51" t="s">
        <v>14</v>
      </c>
      <c r="K41" s="51"/>
      <c r="L41" s="52">
        <f>+L39-L40</f>
        <v>0</v>
      </c>
      <c r="M41" s="104" t="str">
        <f>IF(L39=0,"",IF(L41=0,"","THIS IS THE DIFFERENCE - PLEASE CHECK YOU ARE HAPPY WITH THE HOURS ENTERED"))</f>
        <v/>
      </c>
      <c r="N41" s="159"/>
      <c r="O41" s="2"/>
      <c r="U41" s="2"/>
      <c r="V41" s="2"/>
      <c r="W41" s="2"/>
      <c r="X41" s="2"/>
      <c r="Y41" s="2"/>
      <c r="Z41" s="2"/>
      <c r="AA41" s="2"/>
      <c r="AB41" s="2"/>
      <c r="AC41" s="2"/>
      <c r="AD41" s="2"/>
      <c r="AE41" s="2"/>
      <c r="AF41" s="2"/>
      <c r="AG41" s="2"/>
    </row>
    <row r="42" spans="1:37" x14ac:dyDescent="0.25">
      <c r="A42" s="2"/>
      <c r="B42" s="57"/>
      <c r="C42" s="45"/>
      <c r="D42" s="41"/>
      <c r="E42" s="41"/>
      <c r="F42" s="59"/>
      <c r="G42" s="108"/>
      <c r="H42" s="22"/>
      <c r="I42" s="60"/>
      <c r="J42" s="53"/>
      <c r="K42" s="53"/>
      <c r="L42" s="54"/>
      <c r="M42" s="37"/>
      <c r="N42" s="159"/>
      <c r="O42" s="2"/>
      <c r="U42" s="2"/>
      <c r="V42" s="2"/>
      <c r="W42" s="2"/>
      <c r="X42" s="2"/>
      <c r="Y42" s="2"/>
      <c r="Z42" s="2"/>
      <c r="AA42" s="2"/>
      <c r="AB42" s="2"/>
      <c r="AC42" s="2"/>
      <c r="AD42" s="2"/>
      <c r="AE42" s="2"/>
      <c r="AF42" s="2"/>
      <c r="AG42" s="2"/>
    </row>
    <row r="43" spans="1:37" ht="15.75" x14ac:dyDescent="0.25">
      <c r="A43" s="2"/>
      <c r="B43" s="61" t="s">
        <v>48</v>
      </c>
      <c r="C43" s="56"/>
      <c r="D43" s="33"/>
      <c r="E43" s="33"/>
      <c r="F43" s="199"/>
      <c r="G43" s="200"/>
      <c r="H43" s="113"/>
      <c r="I43" s="113"/>
      <c r="J43" s="149"/>
      <c r="K43" s="177"/>
      <c r="L43" s="31"/>
      <c r="M43" s="37"/>
      <c r="N43" s="159"/>
      <c r="O43" s="2"/>
      <c r="U43" s="2"/>
      <c r="V43" s="2"/>
      <c r="W43" s="2"/>
      <c r="X43" s="2"/>
      <c r="Y43" s="2"/>
      <c r="Z43" s="2"/>
      <c r="AA43" s="2"/>
      <c r="AB43" s="2"/>
      <c r="AC43" s="2"/>
      <c r="AD43" s="2"/>
      <c r="AE43" s="2"/>
      <c r="AF43" s="2"/>
      <c r="AG43" s="2"/>
      <c r="AI43">
        <f>+(F43+G43)/1650*SUM(Sheet2!F$8:F$10)/3</f>
        <v>0</v>
      </c>
      <c r="AK43">
        <v>0</v>
      </c>
    </row>
    <row r="44" spans="1:37" ht="15.75" x14ac:dyDescent="0.25">
      <c r="A44" s="2"/>
      <c r="B44" s="61" t="s">
        <v>47</v>
      </c>
      <c r="C44" s="56"/>
      <c r="D44" s="33"/>
      <c r="E44" s="33"/>
      <c r="F44" s="199"/>
      <c r="G44" s="200"/>
      <c r="H44" s="113"/>
      <c r="I44" s="113"/>
      <c r="J44" s="190"/>
      <c r="K44" s="177"/>
      <c r="L44" s="31"/>
      <c r="M44" s="37"/>
      <c r="N44" s="159"/>
      <c r="O44" s="2"/>
      <c r="U44" s="2"/>
      <c r="V44" s="2"/>
      <c r="W44" s="2"/>
      <c r="X44" s="2"/>
      <c r="Y44" s="2"/>
      <c r="Z44" s="2"/>
      <c r="AA44" s="2"/>
      <c r="AB44" s="2"/>
      <c r="AC44" s="2"/>
      <c r="AD44" s="2"/>
      <c r="AE44" s="2"/>
      <c r="AF44" s="2"/>
      <c r="AG44" s="2"/>
      <c r="AI44">
        <f>+(F44+G44)/1650*SUM(Sheet2!F$4:F$6)/3</f>
        <v>0</v>
      </c>
      <c r="AK44">
        <v>0</v>
      </c>
    </row>
    <row r="45" spans="1:37" ht="16.5" thickBot="1" x14ac:dyDescent="0.3">
      <c r="A45" s="2"/>
      <c r="B45" s="39" t="s">
        <v>17</v>
      </c>
      <c r="C45" s="45"/>
      <c r="D45" s="41"/>
      <c r="E45" s="41"/>
      <c r="F45" s="139">
        <f>SUM(F43:F44)</f>
        <v>0</v>
      </c>
      <c r="G45" s="42">
        <f t="shared" ref="G45" si="1">SUM(G43:G44)</f>
        <v>0</v>
      </c>
      <c r="H45" s="114">
        <f>SUM(H43:H44)</f>
        <v>0</v>
      </c>
      <c r="I45" s="114">
        <f t="shared" ref="I45:J45" si="2">SUM(I43:I44)</f>
        <v>0</v>
      </c>
      <c r="J45" s="115">
        <f t="shared" si="2"/>
        <v>0</v>
      </c>
      <c r="K45" s="191"/>
      <c r="L45" s="43">
        <f>SUM(F45:G45)</f>
        <v>0</v>
      </c>
      <c r="M45" s="123" t="str">
        <f>IF(L45=0,"",IF(L47=0,"","THIS IS THE TOTAL NUMBER OF HOURS YOU HAVE JUST ENTERED"))</f>
        <v/>
      </c>
      <c r="N45" s="159"/>
      <c r="O45" s="2"/>
      <c r="U45" s="2"/>
      <c r="V45" s="2"/>
      <c r="W45" s="2"/>
      <c r="X45" s="2"/>
      <c r="Y45" s="2"/>
      <c r="Z45" s="2"/>
      <c r="AA45" s="2"/>
      <c r="AB45" s="2"/>
      <c r="AC45" s="2"/>
      <c r="AD45" s="2"/>
      <c r="AE45" s="2"/>
      <c r="AF45" s="2"/>
      <c r="AG45" s="2"/>
    </row>
    <row r="46" spans="1:37" x14ac:dyDescent="0.25">
      <c r="A46" s="2"/>
      <c r="B46" s="57"/>
      <c r="C46" s="45"/>
      <c r="D46" s="41"/>
      <c r="E46" s="41"/>
      <c r="F46" s="22"/>
      <c r="G46" s="108"/>
      <c r="H46" s="22"/>
      <c r="I46" s="22"/>
      <c r="J46" s="181" t="s">
        <v>13</v>
      </c>
      <c r="K46" s="181"/>
      <c r="L46" s="118">
        <f>+F10*1650</f>
        <v>0</v>
      </c>
      <c r="M46" s="123" t="str">
        <f>IF(L45=0,"",IF(L47=0,"","THIS IS THE NUMBER OF HOURS PER THE FTE YOU ENTERED ABOVE"))</f>
        <v/>
      </c>
      <c r="N46" s="159"/>
      <c r="O46" s="2"/>
      <c r="U46" s="2"/>
      <c r="V46" s="2"/>
      <c r="W46" s="2"/>
      <c r="X46" s="2"/>
      <c r="Y46" s="2"/>
      <c r="Z46" s="2"/>
      <c r="AA46" s="2"/>
      <c r="AB46" s="2"/>
      <c r="AC46" s="2"/>
      <c r="AD46" s="2"/>
      <c r="AE46" s="2"/>
      <c r="AF46" s="2"/>
      <c r="AG46" s="2"/>
    </row>
    <row r="47" spans="1:37" x14ac:dyDescent="0.25">
      <c r="A47" s="2"/>
      <c r="B47" s="58"/>
      <c r="C47" s="40"/>
      <c r="D47" s="40"/>
      <c r="E47" s="41"/>
      <c r="F47" s="59"/>
      <c r="G47" s="108"/>
      <c r="H47" s="50"/>
      <c r="I47" s="50"/>
      <c r="J47" s="51" t="s">
        <v>14</v>
      </c>
      <c r="K47" s="51"/>
      <c r="L47" s="52">
        <f>+L45-L46</f>
        <v>0</v>
      </c>
      <c r="M47" s="104" t="str">
        <f>IF(L45=0,"",IF(L47=0,"","THIS IS THE DIFFERENCE - PLEASE CHECK YOU ARE HAPPY WITH THE HOURS ENTERED"))</f>
        <v/>
      </c>
      <c r="N47" s="159"/>
      <c r="O47" s="2"/>
      <c r="U47" s="2"/>
      <c r="V47" s="2"/>
      <c r="W47" s="2"/>
      <c r="X47" s="2"/>
      <c r="Y47" s="2"/>
      <c r="Z47" s="2"/>
      <c r="AA47" s="2"/>
      <c r="AB47" s="2"/>
      <c r="AC47" s="2"/>
      <c r="AD47" s="2"/>
      <c r="AE47" s="2"/>
      <c r="AF47" s="2"/>
      <c r="AG47" s="2"/>
    </row>
    <row r="48" spans="1:37" x14ac:dyDescent="0.25">
      <c r="A48" s="2"/>
      <c r="B48" s="58"/>
      <c r="C48" s="40"/>
      <c r="D48" s="40"/>
      <c r="E48" s="41"/>
      <c r="F48" s="59"/>
      <c r="G48" s="108"/>
      <c r="H48" s="22"/>
      <c r="I48" s="60"/>
      <c r="J48" s="60"/>
      <c r="K48" s="60"/>
      <c r="L48" s="36"/>
      <c r="M48" s="37"/>
      <c r="N48" s="159"/>
      <c r="O48" s="2"/>
      <c r="U48" s="2"/>
      <c r="V48" s="2"/>
      <c r="W48" s="2"/>
      <c r="X48" s="2"/>
      <c r="Y48" s="2"/>
      <c r="Z48" s="2"/>
      <c r="AA48" s="2"/>
      <c r="AB48" s="2"/>
      <c r="AC48" s="2"/>
      <c r="AD48" s="2"/>
      <c r="AE48" s="2"/>
      <c r="AF48" s="2"/>
      <c r="AG48" s="2"/>
    </row>
    <row r="49" spans="1:39" ht="16.5" thickBot="1" x14ac:dyDescent="0.3">
      <c r="A49" s="2"/>
      <c r="B49" s="39" t="s">
        <v>18</v>
      </c>
      <c r="C49" s="40"/>
      <c r="D49" s="40"/>
      <c r="E49" s="41"/>
      <c r="F49" s="201"/>
      <c r="G49" s="202"/>
      <c r="H49" s="115"/>
      <c r="I49" s="115"/>
      <c r="J49" s="115"/>
      <c r="K49" s="191"/>
      <c r="L49" s="43">
        <f>SUM(F49:G49)</f>
        <v>0</v>
      </c>
      <c r="M49" s="123" t="str">
        <f>IF(L49=0,"",IF(L51=0,"","THIS IS THE TOTAL NUMBER OF HOURS YOU HAVE JUST ENTERED"))</f>
        <v/>
      </c>
      <c r="N49" s="159"/>
      <c r="O49" s="2"/>
      <c r="U49" s="2"/>
      <c r="V49" s="2"/>
      <c r="W49" s="2"/>
      <c r="X49" s="2"/>
      <c r="Y49" s="2"/>
      <c r="Z49" s="2"/>
      <c r="AA49" s="2"/>
      <c r="AB49" s="2"/>
      <c r="AC49" s="2"/>
      <c r="AD49" s="2"/>
      <c r="AE49" s="2"/>
      <c r="AF49" s="2"/>
      <c r="AG49" s="2"/>
      <c r="AI49">
        <f>+(F49+G49)/1650*Sheet2!F$10</f>
        <v>0</v>
      </c>
      <c r="AK49">
        <v>0</v>
      </c>
    </row>
    <row r="50" spans="1:39" x14ac:dyDescent="0.25">
      <c r="A50" s="2"/>
      <c r="B50" s="13"/>
      <c r="C50" s="15"/>
      <c r="D50" s="15"/>
      <c r="E50" s="41"/>
      <c r="F50" s="59"/>
      <c r="G50" s="108"/>
      <c r="H50" s="22"/>
      <c r="I50" s="60"/>
      <c r="J50" s="181" t="s">
        <v>13</v>
      </c>
      <c r="K50" s="182"/>
      <c r="L50" s="118">
        <f>+F11*1650</f>
        <v>0</v>
      </c>
      <c r="M50" s="123" t="str">
        <f>IF(L49=0,"",IF(L51=0,"","THIS IS THE NUMBER OF HOURS PER THE FTE YOU ENTERED ABOVE"))</f>
        <v/>
      </c>
      <c r="N50" s="159"/>
      <c r="O50" s="2"/>
      <c r="U50" s="2"/>
      <c r="V50" s="2"/>
      <c r="W50" s="2"/>
      <c r="X50" s="2"/>
      <c r="Y50" s="2"/>
      <c r="Z50" s="2"/>
      <c r="AA50" s="2"/>
      <c r="AB50" s="2"/>
      <c r="AC50" s="2"/>
      <c r="AD50" s="2"/>
      <c r="AE50" s="2"/>
      <c r="AF50" s="2"/>
      <c r="AG50" s="2"/>
    </row>
    <row r="51" spans="1:39" ht="15.75" thickBot="1" x14ac:dyDescent="0.3">
      <c r="A51" s="2"/>
      <c r="B51" s="16"/>
      <c r="C51" s="21"/>
      <c r="D51" s="21"/>
      <c r="E51" s="62"/>
      <c r="F51" s="63"/>
      <c r="G51" s="64"/>
      <c r="H51" s="65"/>
      <c r="I51" s="65"/>
      <c r="J51" s="66" t="s">
        <v>14</v>
      </c>
      <c r="K51" s="180"/>
      <c r="L51" s="52">
        <f>+L49-L50</f>
        <v>0</v>
      </c>
      <c r="M51" s="104" t="str">
        <f>IF(L49=0,"",IF(L51=0,"","THIS IS THE DIFFERENCE - PLEASE CHECK YOU ARE HAPPY WITH THE HOURS ENTERED"))</f>
        <v/>
      </c>
      <c r="N51" s="159"/>
      <c r="O51" s="2"/>
      <c r="U51" s="2"/>
      <c r="V51" s="2"/>
      <c r="W51" s="2"/>
      <c r="X51" s="2"/>
      <c r="Y51" s="2"/>
      <c r="Z51" s="2"/>
      <c r="AA51" s="2"/>
      <c r="AB51" s="2"/>
      <c r="AC51" s="2"/>
      <c r="AD51" s="2"/>
      <c r="AE51" s="2"/>
      <c r="AF51" s="2"/>
      <c r="AG51" s="2"/>
    </row>
    <row r="52" spans="1:39" x14ac:dyDescent="0.25">
      <c r="A52" s="2"/>
      <c r="B52" s="13"/>
      <c r="C52" s="15"/>
      <c r="D52" s="15"/>
      <c r="E52" s="41"/>
      <c r="F52" s="59"/>
      <c r="G52" s="108"/>
      <c r="H52" s="22"/>
      <c r="I52" s="22"/>
      <c r="J52" s="53"/>
      <c r="K52" s="53"/>
      <c r="L52" s="54"/>
      <c r="M52" s="104"/>
      <c r="N52" s="159"/>
      <c r="O52" s="2"/>
      <c r="U52" s="2"/>
      <c r="V52" s="2"/>
      <c r="W52" s="2"/>
      <c r="X52" s="2"/>
      <c r="Y52" s="2"/>
      <c r="Z52" s="2"/>
      <c r="AA52" s="2"/>
      <c r="AB52" s="2"/>
      <c r="AC52" s="2"/>
      <c r="AD52" s="2"/>
      <c r="AE52" s="2"/>
      <c r="AF52" s="2"/>
      <c r="AG52" s="2"/>
    </row>
    <row r="53" spans="1:39" ht="15" customHeight="1" x14ac:dyDescent="0.25">
      <c r="A53" s="2"/>
      <c r="B53" s="13"/>
      <c r="C53" s="15"/>
      <c r="D53" s="259" t="s">
        <v>91</v>
      </c>
      <c r="E53" s="260"/>
      <c r="F53" s="260"/>
      <c r="G53" s="260"/>
      <c r="H53" s="260"/>
      <c r="I53" s="260"/>
      <c r="J53" s="260"/>
      <c r="K53" s="260"/>
      <c r="L53" s="296"/>
      <c r="M53" s="104"/>
      <c r="N53" s="268" t="s">
        <v>98</v>
      </c>
      <c r="O53" s="269"/>
      <c r="P53" s="269"/>
      <c r="Q53" s="269"/>
      <c r="R53" s="270"/>
      <c r="U53" s="2"/>
      <c r="V53" s="2"/>
      <c r="W53" s="2"/>
      <c r="X53" s="2"/>
      <c r="Y53" s="2"/>
      <c r="Z53" s="2"/>
      <c r="AA53" s="2"/>
      <c r="AB53" s="2"/>
      <c r="AC53" s="2"/>
      <c r="AD53" s="2"/>
      <c r="AE53" s="2"/>
      <c r="AF53" s="2"/>
      <c r="AG53" s="2"/>
    </row>
    <row r="54" spans="1:39" x14ac:dyDescent="0.25">
      <c r="A54" s="2"/>
      <c r="B54" s="13"/>
      <c r="C54" s="15"/>
      <c r="D54" s="262"/>
      <c r="E54" s="263"/>
      <c r="F54" s="263"/>
      <c r="G54" s="263"/>
      <c r="H54" s="263"/>
      <c r="I54" s="263"/>
      <c r="J54" s="263"/>
      <c r="K54" s="263"/>
      <c r="L54" s="297"/>
      <c r="M54" s="104"/>
      <c r="N54" s="271"/>
      <c r="O54" s="272"/>
      <c r="P54" s="272"/>
      <c r="Q54" s="272"/>
      <c r="R54" s="273"/>
      <c r="U54" s="2"/>
      <c r="V54" s="2"/>
      <c r="W54" s="2"/>
      <c r="X54" s="2"/>
      <c r="Y54" s="2"/>
      <c r="Z54" s="2"/>
      <c r="AA54" s="2"/>
      <c r="AB54" s="2"/>
      <c r="AC54" s="2"/>
      <c r="AD54" s="2"/>
      <c r="AE54" s="2"/>
      <c r="AF54" s="2"/>
      <c r="AG54" s="2"/>
    </row>
    <row r="55" spans="1:39" ht="15" customHeight="1" x14ac:dyDescent="0.25">
      <c r="A55" s="2"/>
      <c r="B55" s="13"/>
      <c r="C55" s="15"/>
      <c r="D55" s="262"/>
      <c r="E55" s="263"/>
      <c r="F55" s="263"/>
      <c r="G55" s="263"/>
      <c r="H55" s="263"/>
      <c r="I55" s="263"/>
      <c r="J55" s="263"/>
      <c r="K55" s="263"/>
      <c r="L55" s="297"/>
      <c r="M55" s="104"/>
      <c r="N55" s="271"/>
      <c r="O55" s="272"/>
      <c r="P55" s="272"/>
      <c r="Q55" s="272"/>
      <c r="R55" s="273"/>
      <c r="U55" s="2"/>
      <c r="V55" s="2"/>
      <c r="W55" s="2"/>
      <c r="X55" s="2"/>
      <c r="Y55" s="2"/>
      <c r="Z55" s="2"/>
      <c r="AA55" s="2"/>
      <c r="AB55" s="2"/>
      <c r="AC55" s="2"/>
      <c r="AD55" s="2"/>
      <c r="AE55" s="2"/>
      <c r="AF55" s="2"/>
      <c r="AG55" s="2"/>
    </row>
    <row r="56" spans="1:39" x14ac:dyDescent="0.25">
      <c r="A56" s="2"/>
      <c r="B56" s="13"/>
      <c r="C56" s="15"/>
      <c r="D56" s="265"/>
      <c r="E56" s="266"/>
      <c r="F56" s="266"/>
      <c r="G56" s="266"/>
      <c r="H56" s="266"/>
      <c r="I56" s="266"/>
      <c r="J56" s="266"/>
      <c r="K56" s="266"/>
      <c r="L56" s="298"/>
      <c r="M56" s="37"/>
      <c r="N56" s="271"/>
      <c r="O56" s="272"/>
      <c r="P56" s="272"/>
      <c r="Q56" s="272"/>
      <c r="R56" s="273"/>
      <c r="U56" s="2"/>
      <c r="V56" s="2"/>
      <c r="W56" s="2"/>
      <c r="X56" s="2"/>
      <c r="Y56" s="2"/>
      <c r="Z56" s="2"/>
      <c r="AA56" s="2"/>
      <c r="AB56" s="2"/>
      <c r="AC56" s="2"/>
      <c r="AD56" s="2"/>
      <c r="AE56" s="2"/>
      <c r="AF56" s="2"/>
      <c r="AG56" s="2"/>
    </row>
    <row r="57" spans="1:39" ht="18.75" x14ac:dyDescent="0.3">
      <c r="A57" s="2"/>
      <c r="B57" s="128" t="s">
        <v>44</v>
      </c>
      <c r="C57" s="45"/>
      <c r="D57" s="41"/>
      <c r="E57" s="41"/>
      <c r="F57" s="110" t="s">
        <v>7</v>
      </c>
      <c r="G57" s="111">
        <v>1</v>
      </c>
      <c r="H57" s="112">
        <v>2</v>
      </c>
      <c r="I57" s="111">
        <v>3</v>
      </c>
      <c r="J57" s="112">
        <v>4</v>
      </c>
      <c r="K57" s="178">
        <v>5</v>
      </c>
      <c r="L57" s="31"/>
      <c r="M57" s="2"/>
      <c r="N57" s="274"/>
      <c r="O57" s="275"/>
      <c r="P57" s="275"/>
      <c r="Q57" s="275"/>
      <c r="R57" s="276"/>
      <c r="U57" s="2"/>
      <c r="V57" s="2"/>
      <c r="W57" s="2"/>
      <c r="X57" s="2"/>
      <c r="Y57" s="2"/>
      <c r="Z57" s="2"/>
      <c r="AA57" s="2"/>
      <c r="AB57" s="2"/>
      <c r="AC57" s="2"/>
      <c r="AD57" s="2"/>
      <c r="AE57" s="2"/>
      <c r="AF57" s="2"/>
      <c r="AG57" s="2"/>
    </row>
    <row r="58" spans="1:39" ht="15.75" x14ac:dyDescent="0.25">
      <c r="A58" s="2"/>
      <c r="B58" s="28" t="s">
        <v>8</v>
      </c>
      <c r="C58" s="29"/>
      <c r="D58" s="30"/>
      <c r="E58" s="30"/>
      <c r="F58" s="124"/>
      <c r="G58" s="198"/>
      <c r="H58" s="203"/>
      <c r="I58" s="203"/>
      <c r="J58" s="203"/>
      <c r="K58" s="204"/>
      <c r="L58" s="31"/>
      <c r="M58" s="37"/>
      <c r="N58" s="159"/>
      <c r="O58" s="213"/>
      <c r="P58" s="213"/>
      <c r="Q58" s="213"/>
      <c r="U58" s="2"/>
      <c r="V58" s="2"/>
      <c r="W58" s="2"/>
      <c r="X58" s="2"/>
      <c r="Y58" s="2"/>
      <c r="Z58" s="2"/>
      <c r="AA58" s="2"/>
      <c r="AB58" s="2"/>
      <c r="AC58" s="2"/>
      <c r="AD58" s="2"/>
      <c r="AE58" s="2"/>
      <c r="AF58" s="2"/>
      <c r="AG58" s="2"/>
      <c r="AI58">
        <f>+SUM(G58:K58)/1650*SUM(Sheet2!F$15:F$16)/2.35</f>
        <v>0</v>
      </c>
      <c r="AK58">
        <v>0</v>
      </c>
    </row>
    <row r="59" spans="1:39" ht="15.75" x14ac:dyDescent="0.25">
      <c r="A59" s="2"/>
      <c r="B59" s="28" t="s">
        <v>9</v>
      </c>
      <c r="C59" s="29"/>
      <c r="D59" s="33"/>
      <c r="E59" s="33"/>
      <c r="F59" s="125"/>
      <c r="G59" s="200"/>
      <c r="H59" s="203"/>
      <c r="I59" s="203"/>
      <c r="J59" s="203"/>
      <c r="K59" s="204"/>
      <c r="L59" s="31"/>
      <c r="M59" s="37"/>
      <c r="N59" s="159"/>
      <c r="O59" s="2"/>
      <c r="U59" s="2"/>
      <c r="V59" s="2"/>
      <c r="W59" s="2"/>
      <c r="X59" s="2"/>
      <c r="Y59" s="2"/>
      <c r="Z59" s="2"/>
      <c r="AA59" s="2"/>
      <c r="AB59" s="2"/>
      <c r="AC59" s="2"/>
      <c r="AD59" s="2"/>
      <c r="AE59" s="2"/>
      <c r="AF59" s="2"/>
      <c r="AG59" s="2"/>
      <c r="AI59">
        <f>+SUM(G59:K59)/1650*SUM(Sheet2!F$13:F$14)/1.85</f>
        <v>0</v>
      </c>
      <c r="AK59">
        <v>63741.168243243243</v>
      </c>
      <c r="AM59">
        <f>+AI59-AK59</f>
        <v>-63741.168243243243</v>
      </c>
    </row>
    <row r="60" spans="1:39" ht="15.75" x14ac:dyDescent="0.25">
      <c r="A60" s="2"/>
      <c r="B60" s="28" t="s">
        <v>10</v>
      </c>
      <c r="C60" s="29"/>
      <c r="D60" s="33"/>
      <c r="E60" s="33"/>
      <c r="F60" s="125"/>
      <c r="G60" s="200"/>
      <c r="H60" s="205"/>
      <c r="I60" s="205"/>
      <c r="J60" s="205"/>
      <c r="K60" s="206"/>
      <c r="L60" s="22"/>
      <c r="M60" s="192" t="s">
        <v>92</v>
      </c>
      <c r="N60" s="184"/>
      <c r="O60" s="185"/>
      <c r="P60" s="207">
        <v>100</v>
      </c>
      <c r="Q60" s="185" t="s">
        <v>93</v>
      </c>
      <c r="R60" s="185"/>
      <c r="S60" s="186"/>
      <c r="U60" s="2"/>
      <c r="V60" s="2"/>
      <c r="W60" s="2"/>
      <c r="X60" s="2"/>
      <c r="Y60" s="2"/>
      <c r="Z60" s="2"/>
      <c r="AA60" s="2"/>
      <c r="AB60" s="2"/>
      <c r="AC60" s="2"/>
      <c r="AD60" s="2"/>
      <c r="AE60" s="2"/>
      <c r="AF60" s="2"/>
      <c r="AG60" s="2"/>
      <c r="AI60">
        <f>+SUM(G60:K60)/1650*SUM(Sheet2!F$11:F$12)/2</f>
        <v>0</v>
      </c>
      <c r="AK60">
        <v>0</v>
      </c>
      <c r="AM60">
        <f t="shared" ref="AM60:AM74" si="3">+AI60-AK60</f>
        <v>0</v>
      </c>
    </row>
    <row r="61" spans="1:39" ht="15.75" x14ac:dyDescent="0.25">
      <c r="A61" s="2"/>
      <c r="B61" s="28" t="s">
        <v>97</v>
      </c>
      <c r="C61" s="29"/>
      <c r="D61" s="33"/>
      <c r="E61" s="33"/>
      <c r="F61" s="125"/>
      <c r="G61" s="200"/>
      <c r="H61" s="205"/>
      <c r="I61" s="205"/>
      <c r="J61" s="205"/>
      <c r="K61" s="206"/>
      <c r="L61" s="22"/>
      <c r="M61" s="221"/>
      <c r="N61" s="222"/>
      <c r="O61" s="223"/>
      <c r="P61" s="224"/>
      <c r="Q61" s="223"/>
      <c r="R61" s="223"/>
      <c r="S61" s="225"/>
      <c r="U61" s="2"/>
      <c r="V61" s="2"/>
      <c r="W61" s="2"/>
      <c r="X61" s="2"/>
      <c r="Y61" s="2"/>
      <c r="Z61" s="2"/>
      <c r="AA61" s="2"/>
      <c r="AB61" s="2"/>
      <c r="AC61" s="2"/>
      <c r="AD61" s="2"/>
      <c r="AE61" s="2"/>
      <c r="AF61" s="2"/>
      <c r="AG61" s="2"/>
      <c r="AI61">
        <f>+SUM(G61:K61)/1650*SUM(Sheet2!F$5:F$6)/2</f>
        <v>0</v>
      </c>
      <c r="AK61">
        <v>7915.3902000000016</v>
      </c>
      <c r="AM61">
        <f t="shared" si="3"/>
        <v>-7915.3902000000016</v>
      </c>
    </row>
    <row r="62" spans="1:39" ht="15.75" x14ac:dyDescent="0.25">
      <c r="A62" s="2"/>
      <c r="B62" s="28" t="s">
        <v>11</v>
      </c>
      <c r="C62" s="29"/>
      <c r="D62" s="33"/>
      <c r="E62" s="33"/>
      <c r="F62" s="125"/>
      <c r="G62" s="200"/>
      <c r="H62" s="203"/>
      <c r="I62" s="203"/>
      <c r="J62" s="203"/>
      <c r="K62" s="204"/>
      <c r="L62" s="31"/>
      <c r="M62" s="37"/>
      <c r="N62" s="159"/>
      <c r="O62" s="2"/>
      <c r="U62" s="2"/>
      <c r="V62" s="2"/>
      <c r="W62" s="2"/>
      <c r="X62" s="2"/>
      <c r="Y62" s="2"/>
      <c r="Z62" s="2"/>
      <c r="AA62" s="2"/>
      <c r="AB62" s="2"/>
      <c r="AC62" s="2"/>
      <c r="AD62" s="2"/>
      <c r="AE62" s="2"/>
      <c r="AF62" s="2"/>
      <c r="AG62" s="2"/>
      <c r="AI62">
        <f>+SUM(G62:K62)/1650*SUM(Sheet2!F11:F12)/2</f>
        <v>0</v>
      </c>
      <c r="AK62">
        <v>0</v>
      </c>
      <c r="AM62">
        <f t="shared" si="3"/>
        <v>0</v>
      </c>
    </row>
    <row r="63" spans="1:39" ht="16.5" thickBot="1" x14ac:dyDescent="0.3">
      <c r="A63" s="2"/>
      <c r="B63" s="39" t="s">
        <v>19</v>
      </c>
      <c r="C63" s="40"/>
      <c r="D63" s="41"/>
      <c r="E63" s="41"/>
      <c r="F63" s="114">
        <f>SUM(F58:F62)</f>
        <v>0</v>
      </c>
      <c r="G63" s="42">
        <f t="shared" ref="G63:J63" si="4">SUM(G58:G62)</f>
        <v>0</v>
      </c>
      <c r="H63" s="42">
        <f t="shared" si="4"/>
        <v>0</v>
      </c>
      <c r="I63" s="42">
        <f t="shared" si="4"/>
        <v>0</v>
      </c>
      <c r="J63" s="179">
        <f t="shared" si="4"/>
        <v>0</v>
      </c>
      <c r="K63" s="68">
        <f t="shared" ref="K63" si="5">SUM(K58:K62)</f>
        <v>0</v>
      </c>
      <c r="L63" s="140"/>
      <c r="M63" s="37"/>
      <c r="N63" s="159"/>
      <c r="O63" s="2"/>
      <c r="U63" s="2"/>
      <c r="V63" s="2"/>
      <c r="W63" s="2"/>
      <c r="X63" s="2"/>
      <c r="Y63" s="2"/>
      <c r="Z63" s="2"/>
      <c r="AA63" s="2"/>
      <c r="AB63" s="2"/>
      <c r="AC63" s="2"/>
      <c r="AD63" s="2"/>
      <c r="AE63" s="2"/>
      <c r="AF63" s="2"/>
      <c r="AG63" s="2"/>
      <c r="AM63">
        <f t="shared" si="3"/>
        <v>0</v>
      </c>
    </row>
    <row r="64" spans="1:39" x14ac:dyDescent="0.25">
      <c r="A64" s="2"/>
      <c r="B64" s="44"/>
      <c r="C64" s="45"/>
      <c r="D64" s="41"/>
      <c r="E64" s="69" t="s">
        <v>13</v>
      </c>
      <c r="F64" s="131">
        <v>0</v>
      </c>
      <c r="G64" s="70">
        <v>0</v>
      </c>
      <c r="H64" s="71">
        <f>+($F$15+$F$16)*1650</f>
        <v>0</v>
      </c>
      <c r="I64" s="71">
        <f t="shared" ref="I64:J64" si="6">+($F$15+$F$16)*1650</f>
        <v>0</v>
      </c>
      <c r="J64" s="71">
        <f t="shared" si="6"/>
        <v>0</v>
      </c>
      <c r="K64" s="72">
        <f>ROUND(+J64*P60/100,0)</f>
        <v>0</v>
      </c>
      <c r="L64" s="141"/>
      <c r="M64" s="37"/>
      <c r="N64" s="159"/>
      <c r="O64" s="2"/>
      <c r="U64" s="2"/>
      <c r="V64" s="2"/>
      <c r="W64" s="2"/>
      <c r="X64" s="2"/>
      <c r="Y64" s="2"/>
      <c r="Z64" s="2"/>
      <c r="AA64" s="2"/>
      <c r="AB64" s="2"/>
      <c r="AC64" s="2"/>
      <c r="AD64" s="2"/>
      <c r="AE64" s="2"/>
      <c r="AF64" s="2"/>
      <c r="AG64" s="2"/>
      <c r="AM64">
        <f t="shared" si="3"/>
        <v>0</v>
      </c>
    </row>
    <row r="65" spans="1:39" x14ac:dyDescent="0.25">
      <c r="A65" s="2"/>
      <c r="B65" s="73"/>
      <c r="C65" s="74"/>
      <c r="D65" s="75"/>
      <c r="E65" s="51" t="s">
        <v>14</v>
      </c>
      <c r="F65" s="132">
        <f t="shared" ref="F65:J65" si="7">+F63-F64</f>
        <v>0</v>
      </c>
      <c r="G65" s="121">
        <f>+G63-G64</f>
        <v>0</v>
      </c>
      <c r="H65" s="120">
        <f t="shared" si="7"/>
        <v>0</v>
      </c>
      <c r="I65" s="120">
        <f t="shared" si="7"/>
        <v>0</v>
      </c>
      <c r="J65" s="120">
        <f t="shared" si="7"/>
        <v>0</v>
      </c>
      <c r="K65" s="122">
        <f>+K63-K64</f>
        <v>0</v>
      </c>
      <c r="L65" s="119">
        <f>SUM(F65:K65)</f>
        <v>0</v>
      </c>
      <c r="M65" s="104" t="str">
        <f>IF(SUM(G63:K63)=0,"",IF(L65=0,"","THIS IS THE DIFFERENCE - PLEASE CHECK YOU ARE HAPPY WITH THE HOURS ENTERED"))</f>
        <v/>
      </c>
      <c r="N65" s="159"/>
      <c r="O65" s="2"/>
      <c r="U65" s="2"/>
      <c r="V65" s="2"/>
      <c r="W65" s="2"/>
      <c r="X65" s="2"/>
      <c r="Y65" s="2"/>
      <c r="Z65" s="2"/>
      <c r="AA65" s="2"/>
      <c r="AB65" s="2"/>
      <c r="AC65" s="2"/>
      <c r="AD65" s="2"/>
      <c r="AE65" s="2"/>
      <c r="AF65" s="2"/>
      <c r="AG65" s="2"/>
      <c r="AM65">
        <f t="shared" si="3"/>
        <v>0</v>
      </c>
    </row>
    <row r="66" spans="1:39" x14ac:dyDescent="0.25">
      <c r="A66" s="2"/>
      <c r="B66" s="44"/>
      <c r="C66" s="45"/>
      <c r="D66" s="41"/>
      <c r="E66" s="40"/>
      <c r="F66" s="22"/>
      <c r="G66" s="108"/>
      <c r="H66" s="22"/>
      <c r="I66" s="22"/>
      <c r="J66" s="143"/>
      <c r="K66" s="214"/>
      <c r="L66" s="54"/>
      <c r="M66" s="37"/>
      <c r="N66" s="159"/>
      <c r="O66" s="2"/>
      <c r="U66" s="2"/>
      <c r="V66" s="2"/>
      <c r="W66" s="2"/>
      <c r="X66" s="2"/>
      <c r="Y66" s="2"/>
      <c r="Z66" s="2"/>
      <c r="AA66" s="2"/>
      <c r="AB66" s="2"/>
      <c r="AC66" s="2"/>
      <c r="AD66" s="2"/>
      <c r="AE66" s="2"/>
      <c r="AF66" s="2"/>
      <c r="AG66" s="2"/>
      <c r="AM66">
        <f t="shared" si="3"/>
        <v>0</v>
      </c>
    </row>
    <row r="67" spans="1:39" ht="15.75" x14ac:dyDescent="0.25">
      <c r="A67" s="2"/>
      <c r="B67" s="55" t="s">
        <v>36</v>
      </c>
      <c r="C67" s="56"/>
      <c r="D67" s="33"/>
      <c r="E67" s="29"/>
      <c r="F67" s="125"/>
      <c r="G67" s="200"/>
      <c r="H67" s="205"/>
      <c r="I67" s="205"/>
      <c r="J67" s="205"/>
      <c r="K67" s="206"/>
      <c r="L67" s="31"/>
      <c r="M67" s="37"/>
      <c r="N67" s="159"/>
      <c r="O67" s="2"/>
      <c r="U67" s="2"/>
      <c r="V67" s="2"/>
      <c r="W67" s="2"/>
      <c r="X67" s="2"/>
      <c r="Y67" s="2"/>
      <c r="Z67" s="2"/>
      <c r="AA67" s="2"/>
      <c r="AB67" s="2"/>
      <c r="AC67" s="2"/>
      <c r="AD67" s="2"/>
      <c r="AE67" s="2"/>
      <c r="AF67" s="2"/>
      <c r="AG67" s="2"/>
      <c r="AI67">
        <f>+SUM(G67:K67)/1650*Sheet2!F10</f>
        <v>0</v>
      </c>
      <c r="AK67">
        <v>68739.337500000009</v>
      </c>
      <c r="AM67">
        <f t="shared" si="3"/>
        <v>-68739.337500000009</v>
      </c>
    </row>
    <row r="68" spans="1:39" ht="15.75" x14ac:dyDescent="0.25">
      <c r="A68" s="2"/>
      <c r="B68" s="55" t="s">
        <v>37</v>
      </c>
      <c r="C68" s="56"/>
      <c r="D68" s="33"/>
      <c r="E68" s="29"/>
      <c r="F68" s="125"/>
      <c r="G68" s="200"/>
      <c r="H68" s="203"/>
      <c r="I68" s="203"/>
      <c r="J68" s="203"/>
      <c r="K68" s="204"/>
      <c r="L68" s="31"/>
      <c r="M68" s="183" t="s">
        <v>92</v>
      </c>
      <c r="N68" s="184"/>
      <c r="O68" s="185"/>
      <c r="P68" s="207">
        <v>100</v>
      </c>
      <c r="Q68" s="185" t="s">
        <v>93</v>
      </c>
      <c r="R68" s="185"/>
      <c r="S68" s="186"/>
      <c r="U68" s="2"/>
      <c r="V68" s="2"/>
      <c r="W68" s="2"/>
      <c r="X68" s="2"/>
      <c r="Y68" s="2"/>
      <c r="Z68" s="2"/>
      <c r="AA68" s="2"/>
      <c r="AB68" s="2"/>
      <c r="AC68" s="2"/>
      <c r="AD68" s="2"/>
      <c r="AE68" s="2"/>
      <c r="AF68" s="2"/>
      <c r="AG68" s="2"/>
      <c r="AI68">
        <f>+SUM(G68:K68)/1650*Sheet2!F10</f>
        <v>0</v>
      </c>
      <c r="AK68">
        <v>0</v>
      </c>
      <c r="AM68">
        <f t="shared" si="3"/>
        <v>0</v>
      </c>
    </row>
    <row r="69" spans="1:39" ht="16.5" thickBot="1" x14ac:dyDescent="0.3">
      <c r="A69" s="2"/>
      <c r="B69" s="39" t="s">
        <v>20</v>
      </c>
      <c r="C69" s="40"/>
      <c r="D69" s="41"/>
      <c r="E69" s="41"/>
      <c r="F69" s="114">
        <f>SUM(F67:F68)</f>
        <v>0</v>
      </c>
      <c r="G69" s="42">
        <f t="shared" ref="G69:J69" si="8">SUM(G67:G68)</f>
        <v>0</v>
      </c>
      <c r="H69" s="42">
        <f t="shared" si="8"/>
        <v>0</v>
      </c>
      <c r="I69" s="42">
        <f t="shared" si="8"/>
        <v>0</v>
      </c>
      <c r="J69" s="179">
        <f t="shared" si="8"/>
        <v>0</v>
      </c>
      <c r="K69" s="68">
        <f t="shared" ref="K69" si="9">SUM(K67:K68)</f>
        <v>0</v>
      </c>
      <c r="L69" s="140"/>
      <c r="M69" s="37"/>
      <c r="N69" s="159"/>
      <c r="O69" s="2"/>
      <c r="U69" s="2"/>
      <c r="V69" s="2"/>
      <c r="W69" s="2"/>
      <c r="X69" s="2"/>
      <c r="Y69" s="2"/>
      <c r="Z69" s="2"/>
      <c r="AA69" s="2"/>
      <c r="AB69" s="2"/>
      <c r="AC69" s="2"/>
      <c r="AD69" s="2"/>
      <c r="AE69" s="2"/>
      <c r="AF69" s="2"/>
      <c r="AG69" s="2"/>
      <c r="AM69">
        <f t="shared" si="3"/>
        <v>0</v>
      </c>
    </row>
    <row r="70" spans="1:39" x14ac:dyDescent="0.25">
      <c r="A70" s="2"/>
      <c r="B70" s="44"/>
      <c r="C70" s="45"/>
      <c r="D70" s="41"/>
      <c r="E70" s="69" t="s">
        <v>13</v>
      </c>
      <c r="F70" s="131">
        <v>0</v>
      </c>
      <c r="G70" s="70">
        <v>0</v>
      </c>
      <c r="H70" s="71">
        <f>+$F$17*1650</f>
        <v>0</v>
      </c>
      <c r="I70" s="71">
        <f t="shared" ref="I70:J70" si="10">+$F$17*1650</f>
        <v>0</v>
      </c>
      <c r="J70" s="71">
        <f t="shared" si="10"/>
        <v>0</v>
      </c>
      <c r="K70" s="72">
        <f>ROUND(+J70*P68/100,0)</f>
        <v>0</v>
      </c>
      <c r="L70" s="141"/>
      <c r="M70" s="37"/>
      <c r="N70" s="159"/>
      <c r="O70" s="2"/>
      <c r="U70" s="2"/>
      <c r="V70" s="2"/>
      <c r="W70" s="2"/>
      <c r="X70" s="2"/>
      <c r="Y70" s="2"/>
      <c r="Z70" s="2"/>
      <c r="AA70" s="2"/>
      <c r="AB70" s="2"/>
      <c r="AC70" s="2"/>
      <c r="AD70" s="2"/>
      <c r="AE70" s="2"/>
      <c r="AF70" s="2"/>
      <c r="AG70" s="2"/>
      <c r="AM70">
        <f t="shared" si="3"/>
        <v>0</v>
      </c>
    </row>
    <row r="71" spans="1:39" x14ac:dyDescent="0.25">
      <c r="A71" s="2"/>
      <c r="B71" s="73"/>
      <c r="C71" s="74"/>
      <c r="D71" s="75"/>
      <c r="E71" s="51" t="s">
        <v>14</v>
      </c>
      <c r="F71" s="132">
        <f t="shared" ref="F71" si="11">+F69-F70</f>
        <v>0</v>
      </c>
      <c r="G71" s="121">
        <f>+G69-G70</f>
        <v>0</v>
      </c>
      <c r="H71" s="120">
        <f t="shared" ref="H71:J71" si="12">+H69-H70</f>
        <v>0</v>
      </c>
      <c r="I71" s="120">
        <f t="shared" si="12"/>
        <v>0</v>
      </c>
      <c r="J71" s="120">
        <f t="shared" si="12"/>
        <v>0</v>
      </c>
      <c r="K71" s="122">
        <f t="shared" ref="K71" si="13">+K69-K70</f>
        <v>0</v>
      </c>
      <c r="L71" s="119">
        <f>SUM(F71:K71)</f>
        <v>0</v>
      </c>
      <c r="M71" s="104" t="str">
        <f>IF(SUM(G69:K69)=0,"",IF(L71=0,"","THIS IS THE DIFFERENCE - PLEASE CHECK YOU ARE HAPPY WITH THE HOURS ENTERED"))</f>
        <v/>
      </c>
      <c r="N71" s="159"/>
      <c r="O71" s="2"/>
      <c r="U71" s="2"/>
      <c r="V71" s="2"/>
      <c r="W71" s="2"/>
      <c r="X71" s="2"/>
      <c r="Y71" s="2"/>
      <c r="Z71" s="2"/>
      <c r="AA71" s="2"/>
      <c r="AB71" s="2"/>
      <c r="AC71" s="2"/>
      <c r="AD71" s="2"/>
      <c r="AE71" s="2"/>
      <c r="AF71" s="2"/>
      <c r="AG71" s="2"/>
      <c r="AM71">
        <f t="shared" si="3"/>
        <v>0</v>
      </c>
    </row>
    <row r="72" spans="1:39" x14ac:dyDescent="0.25">
      <c r="A72" s="2"/>
      <c r="B72" s="57"/>
      <c r="C72" s="45"/>
      <c r="D72" s="41"/>
      <c r="E72" s="41"/>
      <c r="F72" s="59"/>
      <c r="G72" s="108"/>
      <c r="H72" s="22"/>
      <c r="I72" s="60"/>
      <c r="J72" s="143"/>
      <c r="K72" s="215"/>
      <c r="L72" s="54"/>
      <c r="M72" s="37"/>
      <c r="N72" s="159"/>
      <c r="O72" s="2"/>
      <c r="U72" s="2"/>
      <c r="V72" s="2"/>
      <c r="W72" s="2"/>
      <c r="X72" s="2"/>
      <c r="Y72" s="2"/>
      <c r="Z72" s="2"/>
      <c r="AA72" s="2"/>
      <c r="AB72" s="2"/>
      <c r="AC72" s="2"/>
      <c r="AD72" s="2"/>
      <c r="AE72" s="2"/>
      <c r="AF72" s="2"/>
      <c r="AG72" s="2"/>
      <c r="AM72">
        <f t="shared" si="3"/>
        <v>0</v>
      </c>
    </row>
    <row r="73" spans="1:39" ht="15.75" x14ac:dyDescent="0.25">
      <c r="A73" s="2"/>
      <c r="B73" s="61" t="s">
        <v>48</v>
      </c>
      <c r="C73" s="56"/>
      <c r="D73" s="33"/>
      <c r="E73" s="33"/>
      <c r="F73" s="125"/>
      <c r="G73" s="200"/>
      <c r="H73" s="205"/>
      <c r="I73" s="205"/>
      <c r="J73" s="205"/>
      <c r="K73" s="206"/>
      <c r="L73" s="31"/>
      <c r="M73" s="37"/>
      <c r="N73" s="159"/>
      <c r="O73" s="2"/>
      <c r="U73" s="2"/>
      <c r="V73" s="2"/>
      <c r="W73" s="2"/>
      <c r="X73" s="2"/>
      <c r="Y73" s="2"/>
      <c r="Z73" s="2"/>
      <c r="AA73" s="2"/>
      <c r="AB73" s="2"/>
      <c r="AC73" s="2"/>
      <c r="AD73" s="2"/>
      <c r="AE73" s="2"/>
      <c r="AF73" s="2"/>
      <c r="AG73" s="2"/>
      <c r="AI73">
        <f>+SUM(G73:K73)/1650*SUM(Sheet2!F9:F10)/2</f>
        <v>0</v>
      </c>
      <c r="AK73">
        <v>0</v>
      </c>
      <c r="AM73">
        <f t="shared" si="3"/>
        <v>0</v>
      </c>
    </row>
    <row r="74" spans="1:39" ht="15.75" x14ac:dyDescent="0.25">
      <c r="A74" s="2"/>
      <c r="B74" s="61" t="s">
        <v>47</v>
      </c>
      <c r="C74" s="56"/>
      <c r="D74" s="33"/>
      <c r="E74" s="33"/>
      <c r="F74" s="125"/>
      <c r="G74" s="200"/>
      <c r="H74" s="203"/>
      <c r="I74" s="203"/>
      <c r="J74" s="203"/>
      <c r="K74" s="204"/>
      <c r="L74" s="31"/>
      <c r="M74" s="183" t="s">
        <v>92</v>
      </c>
      <c r="N74" s="184"/>
      <c r="O74" s="185"/>
      <c r="P74" s="207">
        <v>100</v>
      </c>
      <c r="Q74" s="185" t="s">
        <v>93</v>
      </c>
      <c r="R74" s="185"/>
      <c r="S74" s="186"/>
      <c r="U74" s="2"/>
      <c r="V74" s="2"/>
      <c r="W74" s="2"/>
      <c r="X74" s="2"/>
      <c r="Y74" s="2"/>
      <c r="Z74" s="2"/>
      <c r="AA74" s="2"/>
      <c r="AB74" s="2"/>
      <c r="AC74" s="2"/>
      <c r="AD74" s="2"/>
      <c r="AE74" s="2"/>
      <c r="AF74" s="2"/>
      <c r="AG74" s="2"/>
      <c r="AI74">
        <f>+SUM(G74:K74)/1650*SUM(Sheet2!F7:F8)/2</f>
        <v>0</v>
      </c>
      <c r="AK74">
        <v>9960.3265949999986</v>
      </c>
      <c r="AM74">
        <f t="shared" si="3"/>
        <v>-9960.3265949999986</v>
      </c>
    </row>
    <row r="75" spans="1:39" ht="16.5" thickBot="1" x14ac:dyDescent="0.3">
      <c r="A75" s="2"/>
      <c r="B75" s="39" t="s">
        <v>21</v>
      </c>
      <c r="C75" s="45"/>
      <c r="D75" s="41"/>
      <c r="E75" s="41"/>
      <c r="F75" s="114">
        <f>SUM(F73:F74)</f>
        <v>0</v>
      </c>
      <c r="G75" s="42">
        <f t="shared" ref="G75:J75" si="14">SUM(G73:G74)</f>
        <v>0</v>
      </c>
      <c r="H75" s="42">
        <f t="shared" si="14"/>
        <v>0</v>
      </c>
      <c r="I75" s="42">
        <f t="shared" si="14"/>
        <v>0</v>
      </c>
      <c r="J75" s="179">
        <f t="shared" si="14"/>
        <v>0</v>
      </c>
      <c r="K75" s="68">
        <f t="shared" ref="K75" si="15">SUM(K73:K74)</f>
        <v>0</v>
      </c>
      <c r="L75" s="140"/>
      <c r="M75" s="37"/>
      <c r="N75" s="159"/>
      <c r="O75" s="2"/>
      <c r="U75" s="2"/>
      <c r="V75" s="2"/>
      <c r="W75" s="2"/>
      <c r="X75" s="2"/>
      <c r="Y75" s="2"/>
      <c r="Z75" s="2"/>
      <c r="AA75" s="2"/>
      <c r="AB75" s="2"/>
      <c r="AC75" s="2"/>
      <c r="AD75" s="2"/>
      <c r="AE75" s="2"/>
      <c r="AF75" s="2"/>
      <c r="AG75" s="2"/>
    </row>
    <row r="76" spans="1:39" x14ac:dyDescent="0.25">
      <c r="A76" s="2"/>
      <c r="B76" s="57"/>
      <c r="C76" s="45"/>
      <c r="D76" s="41"/>
      <c r="E76" s="69" t="s">
        <v>13</v>
      </c>
      <c r="F76" s="131">
        <v>0</v>
      </c>
      <c r="G76" s="70">
        <v>0</v>
      </c>
      <c r="H76" s="71">
        <f>+$F$18*1650</f>
        <v>0</v>
      </c>
      <c r="I76" s="71">
        <f t="shared" ref="I76:J76" si="16">+$F$18*1650</f>
        <v>0</v>
      </c>
      <c r="J76" s="71">
        <f t="shared" si="16"/>
        <v>0</v>
      </c>
      <c r="K76" s="72">
        <f>ROUND(+J76*P74/100,0)</f>
        <v>0</v>
      </c>
      <c r="L76" s="141"/>
      <c r="M76" s="37"/>
      <c r="N76" s="159"/>
      <c r="O76" s="2"/>
      <c r="U76" s="2"/>
      <c r="V76" s="2"/>
      <c r="W76" s="2"/>
      <c r="X76" s="2"/>
      <c r="Y76" s="2"/>
      <c r="Z76" s="2"/>
      <c r="AA76" s="2"/>
      <c r="AB76" s="2"/>
      <c r="AC76" s="2"/>
      <c r="AD76" s="2"/>
      <c r="AE76" s="2"/>
      <c r="AF76" s="2"/>
      <c r="AG76" s="2"/>
    </row>
    <row r="77" spans="1:39" ht="15.75" thickBot="1" x14ac:dyDescent="0.3">
      <c r="A77" s="2"/>
      <c r="B77" s="76"/>
      <c r="C77" s="65"/>
      <c r="D77" s="77"/>
      <c r="E77" s="66" t="s">
        <v>14</v>
      </c>
      <c r="F77" s="132">
        <f t="shared" ref="F77" si="17">+F75-F76</f>
        <v>0</v>
      </c>
      <c r="G77" s="121">
        <f>+G75-G76</f>
        <v>0</v>
      </c>
      <c r="H77" s="120">
        <f t="shared" ref="H77:I77" si="18">+H75-H76</f>
        <v>0</v>
      </c>
      <c r="I77" s="120">
        <f t="shared" si="18"/>
        <v>0</v>
      </c>
      <c r="J77" s="120">
        <f>+J75-J76</f>
        <v>0</v>
      </c>
      <c r="K77" s="142">
        <f>+K75-K76</f>
        <v>0</v>
      </c>
      <c r="L77" s="119">
        <f>SUM(F77:K77)</f>
        <v>0</v>
      </c>
      <c r="M77" s="104" t="str">
        <f>IF(SUM(G75:K75)=0,"",IF(L77=0,"","THIS IS THE DIFFERENCE - PLEASE CHECK YOU ARE HAPPY WITH THE HOURS ENTERED"))</f>
        <v/>
      </c>
      <c r="N77" s="159"/>
      <c r="O77" s="2"/>
      <c r="U77" s="2"/>
      <c r="V77" s="2"/>
      <c r="W77" s="2"/>
      <c r="X77" s="2"/>
      <c r="Y77" s="2"/>
      <c r="Z77" s="2"/>
      <c r="AA77" s="2"/>
      <c r="AB77" s="2"/>
      <c r="AC77" s="2"/>
      <c r="AD77" s="2"/>
      <c r="AE77" s="2"/>
      <c r="AF77" s="2"/>
      <c r="AG77" s="2"/>
    </row>
    <row r="78" spans="1:39" x14ac:dyDescent="0.25">
      <c r="A78" s="2"/>
      <c r="B78" s="78"/>
      <c r="C78" s="79"/>
      <c r="D78" s="80"/>
      <c r="E78" s="80"/>
      <c r="F78" s="81"/>
      <c r="G78" s="82"/>
      <c r="H78" s="83"/>
      <c r="I78" s="84"/>
      <c r="J78" s="84"/>
      <c r="K78" s="84"/>
      <c r="L78" s="85"/>
      <c r="M78" s="37"/>
      <c r="N78" s="159"/>
      <c r="O78" s="2"/>
      <c r="U78" s="2"/>
      <c r="V78" s="2"/>
      <c r="W78" s="2"/>
      <c r="X78" s="2"/>
      <c r="Y78" s="2"/>
      <c r="Z78" s="2"/>
      <c r="AA78" s="2"/>
      <c r="AB78" s="2"/>
      <c r="AC78" s="2"/>
      <c r="AD78" s="2"/>
      <c r="AE78" s="2"/>
      <c r="AF78" s="2"/>
      <c r="AG78" s="2"/>
    </row>
    <row r="79" spans="1:39" x14ac:dyDescent="0.25">
      <c r="A79" s="2"/>
      <c r="B79" s="135"/>
      <c r="C79" s="240" t="s">
        <v>95</v>
      </c>
      <c r="D79" s="241"/>
      <c r="E79" s="241"/>
      <c r="F79" s="241"/>
      <c r="G79" s="241"/>
      <c r="H79" s="241"/>
      <c r="I79" s="241"/>
      <c r="J79" s="241"/>
      <c r="K79" s="242"/>
      <c r="L79" s="36"/>
      <c r="M79" s="37"/>
      <c r="N79" s="159"/>
      <c r="O79" s="2"/>
      <c r="U79" s="2"/>
      <c r="V79" s="2"/>
      <c r="W79" s="2"/>
      <c r="X79" s="2"/>
      <c r="Y79" s="2"/>
      <c r="Z79" s="2"/>
      <c r="AA79" s="2"/>
      <c r="AB79" s="2"/>
      <c r="AC79" s="2"/>
      <c r="AD79" s="2"/>
      <c r="AE79" s="2"/>
      <c r="AF79" s="2"/>
      <c r="AG79" s="2"/>
    </row>
    <row r="80" spans="1:39" x14ac:dyDescent="0.25">
      <c r="A80" s="2"/>
      <c r="B80" s="86"/>
      <c r="C80" s="243"/>
      <c r="D80" s="244"/>
      <c r="E80" s="244"/>
      <c r="F80" s="244"/>
      <c r="G80" s="244"/>
      <c r="H80" s="244"/>
      <c r="I80" s="244"/>
      <c r="J80" s="244"/>
      <c r="K80" s="245"/>
      <c r="L80" s="36"/>
      <c r="M80" s="37"/>
      <c r="N80" s="159"/>
      <c r="O80" s="2"/>
      <c r="U80" s="2"/>
      <c r="V80" s="2"/>
      <c r="W80" s="2"/>
      <c r="X80" s="2"/>
      <c r="Y80" s="2"/>
      <c r="Z80" s="2"/>
      <c r="AA80" s="2"/>
      <c r="AB80" s="2"/>
      <c r="AC80" s="2"/>
      <c r="AD80" s="2"/>
      <c r="AE80" s="2"/>
      <c r="AF80" s="2"/>
      <c r="AG80" s="2"/>
    </row>
    <row r="81" spans="1:33" x14ac:dyDescent="0.25">
      <c r="A81" s="2"/>
      <c r="B81" s="89"/>
      <c r="C81" s="87"/>
      <c r="D81" s="88"/>
      <c r="E81" s="88"/>
      <c r="F81" s="59"/>
      <c r="G81" s="108"/>
      <c r="H81" s="22"/>
      <c r="I81" s="60"/>
      <c r="J81" s="90"/>
      <c r="K81" s="90"/>
      <c r="L81" s="34"/>
      <c r="M81" s="35"/>
      <c r="N81" s="35"/>
      <c r="O81" s="2"/>
      <c r="U81" s="2"/>
      <c r="V81" s="2"/>
      <c r="W81" s="2"/>
      <c r="X81" s="2"/>
      <c r="Y81" s="2"/>
      <c r="Z81" s="2"/>
      <c r="AA81" s="2"/>
      <c r="AB81" s="2"/>
      <c r="AC81" s="2"/>
      <c r="AD81" s="2"/>
      <c r="AE81" s="2"/>
      <c r="AF81" s="2"/>
      <c r="AG81" s="2"/>
    </row>
    <row r="82" spans="1:33" x14ac:dyDescent="0.25">
      <c r="A82" s="2"/>
      <c r="B82" s="91" t="s">
        <v>22</v>
      </c>
      <c r="C82" s="133" t="s">
        <v>50</v>
      </c>
      <c r="D82" s="291" t="s">
        <v>51</v>
      </c>
      <c r="E82" s="292"/>
      <c r="F82" s="22"/>
      <c r="G82" s="108"/>
      <c r="H82" s="22"/>
      <c r="I82" s="22"/>
      <c r="J82" s="22"/>
      <c r="K82" s="22"/>
      <c r="L82" s="31"/>
      <c r="M82" s="2"/>
      <c r="N82" s="155"/>
      <c r="O82" s="2"/>
      <c r="U82" s="2"/>
      <c r="V82" s="2"/>
      <c r="W82" s="2"/>
      <c r="X82" s="2"/>
      <c r="Y82" s="2"/>
      <c r="Z82" s="2"/>
      <c r="AA82" s="2"/>
      <c r="AB82" s="2"/>
      <c r="AC82" s="2"/>
      <c r="AD82" s="2"/>
      <c r="AE82" s="2"/>
      <c r="AF82" s="2"/>
      <c r="AG82" s="2"/>
    </row>
    <row r="83" spans="1:33" x14ac:dyDescent="0.25">
      <c r="A83" s="2"/>
      <c r="B83" s="89"/>
      <c r="C83" s="154" t="s">
        <v>79</v>
      </c>
      <c r="D83" s="293" t="s">
        <v>79</v>
      </c>
      <c r="E83" s="234"/>
      <c r="F83" s="22"/>
      <c r="G83" s="108"/>
      <c r="H83" s="22"/>
      <c r="I83" s="22"/>
      <c r="J83" s="22"/>
      <c r="K83" s="22"/>
      <c r="L83" s="31"/>
      <c r="M83" s="2"/>
      <c r="N83" s="155"/>
      <c r="O83" s="2"/>
      <c r="U83" s="2"/>
      <c r="V83" s="2"/>
      <c r="W83" s="2"/>
      <c r="X83" s="2"/>
      <c r="Y83" s="2"/>
      <c r="Z83" s="2"/>
      <c r="AA83" s="2"/>
      <c r="AB83" s="2"/>
      <c r="AC83" s="2"/>
      <c r="AD83" s="2"/>
      <c r="AE83" s="2"/>
      <c r="AF83" s="2"/>
      <c r="AG83" s="2"/>
    </row>
    <row r="84" spans="1:33" x14ac:dyDescent="0.25">
      <c r="A84" s="2"/>
      <c r="B84" s="92" t="s">
        <v>23</v>
      </c>
      <c r="C84" s="172"/>
      <c r="D84" s="294"/>
      <c r="E84" s="295"/>
      <c r="F84" s="60"/>
      <c r="G84" s="236" t="s">
        <v>25</v>
      </c>
      <c r="H84" s="236"/>
      <c r="I84" s="236"/>
      <c r="J84" s="236"/>
      <c r="K84" s="236"/>
      <c r="L84" s="237"/>
      <c r="M84" s="2"/>
      <c r="N84" s="155"/>
      <c r="O84" s="2"/>
      <c r="U84" s="2"/>
      <c r="V84" s="2"/>
      <c r="W84" s="2"/>
      <c r="X84" s="2"/>
      <c r="Y84" s="2"/>
      <c r="Z84" s="2"/>
      <c r="AA84" s="2"/>
      <c r="AB84" s="2"/>
      <c r="AC84" s="2"/>
      <c r="AD84" s="2"/>
      <c r="AE84" s="2"/>
      <c r="AF84" s="2"/>
      <c r="AG84" s="2"/>
    </row>
    <row r="85" spans="1:33" x14ac:dyDescent="0.25">
      <c r="A85" s="2"/>
      <c r="B85" s="92" t="s">
        <v>24</v>
      </c>
      <c r="C85" s="172"/>
      <c r="D85" s="294"/>
      <c r="E85" s="295"/>
      <c r="F85" s="60"/>
      <c r="G85" s="236" t="s">
        <v>25</v>
      </c>
      <c r="H85" s="236"/>
      <c r="I85" s="236"/>
      <c r="J85" s="236"/>
      <c r="K85" s="236"/>
      <c r="L85" s="237"/>
      <c r="M85" s="108"/>
      <c r="N85" s="155"/>
      <c r="O85" s="2"/>
      <c r="U85" s="2"/>
      <c r="V85" s="2"/>
      <c r="W85" s="2"/>
      <c r="X85" s="2"/>
      <c r="Y85" s="2"/>
      <c r="Z85" s="2"/>
      <c r="AA85" s="2"/>
      <c r="AB85" s="2"/>
      <c r="AC85" s="2"/>
      <c r="AD85" s="2"/>
      <c r="AE85" s="2"/>
      <c r="AF85" s="2"/>
      <c r="AG85" s="2"/>
    </row>
    <row r="86" spans="1:33" x14ac:dyDescent="0.25">
      <c r="A86" s="2"/>
      <c r="B86" s="92" t="s">
        <v>26</v>
      </c>
      <c r="C86" s="172"/>
      <c r="D86" s="294"/>
      <c r="E86" s="295"/>
      <c r="F86" s="60"/>
      <c r="G86" s="236" t="s">
        <v>27</v>
      </c>
      <c r="H86" s="236"/>
      <c r="I86" s="236"/>
      <c r="J86" s="236"/>
      <c r="K86" s="236"/>
      <c r="L86" s="237"/>
      <c r="M86" s="108"/>
      <c r="N86" s="155"/>
      <c r="O86" s="2"/>
      <c r="U86" s="2"/>
      <c r="V86" s="2"/>
      <c r="W86" s="2"/>
      <c r="X86" s="2"/>
      <c r="Y86" s="2"/>
      <c r="Z86" s="2"/>
      <c r="AA86" s="2"/>
      <c r="AB86" s="2"/>
      <c r="AC86" s="2"/>
      <c r="AD86" s="2"/>
      <c r="AE86" s="2"/>
      <c r="AF86" s="2"/>
      <c r="AG86" s="2"/>
    </row>
    <row r="87" spans="1:33" x14ac:dyDescent="0.25">
      <c r="A87" s="2"/>
      <c r="B87" s="94" t="s">
        <v>28</v>
      </c>
      <c r="C87" s="173"/>
      <c r="D87" s="294"/>
      <c r="E87" s="295"/>
      <c r="F87" s="95"/>
      <c r="G87" s="236" t="s">
        <v>52</v>
      </c>
      <c r="H87" s="236"/>
      <c r="I87" s="236"/>
      <c r="J87" s="236"/>
      <c r="K87" s="236"/>
      <c r="L87" s="237"/>
      <c r="M87" s="2"/>
      <c r="N87" s="155"/>
      <c r="O87" s="2"/>
      <c r="U87" s="2"/>
      <c r="V87" s="2"/>
      <c r="W87" s="2"/>
      <c r="X87" s="2"/>
      <c r="Y87" s="2"/>
      <c r="Z87" s="2"/>
      <c r="AA87" s="2"/>
      <c r="AB87" s="2"/>
      <c r="AC87" s="2"/>
      <c r="AD87" s="2"/>
      <c r="AE87" s="2"/>
      <c r="AF87" s="2"/>
      <c r="AG87" s="2"/>
    </row>
    <row r="88" spans="1:33" x14ac:dyDescent="0.25">
      <c r="A88" s="2"/>
      <c r="B88" s="94" t="s">
        <v>29</v>
      </c>
      <c r="C88" s="173"/>
      <c r="D88" s="294"/>
      <c r="E88" s="295"/>
      <c r="F88" s="95"/>
      <c r="G88" s="248" t="s">
        <v>30</v>
      </c>
      <c r="H88" s="248"/>
      <c r="I88" s="248"/>
      <c r="J88" s="248"/>
      <c r="K88" s="248"/>
      <c r="L88" s="249"/>
      <c r="M88" s="105"/>
      <c r="N88" s="155"/>
      <c r="O88" s="2"/>
      <c r="U88" s="2"/>
      <c r="V88" s="2"/>
      <c r="W88" s="2"/>
      <c r="X88" s="2"/>
      <c r="Y88" s="2"/>
      <c r="Z88" s="2"/>
      <c r="AA88" s="2"/>
      <c r="AB88" s="2"/>
      <c r="AC88" s="2"/>
      <c r="AD88" s="2"/>
      <c r="AE88" s="2"/>
      <c r="AF88" s="2"/>
      <c r="AG88" s="2"/>
    </row>
    <row r="89" spans="1:33" ht="15" customHeight="1" x14ac:dyDescent="0.25">
      <c r="A89" s="2"/>
      <c r="B89" s="94" t="s">
        <v>31</v>
      </c>
      <c r="C89" s="173"/>
      <c r="D89" s="294"/>
      <c r="E89" s="295"/>
      <c r="F89" s="95"/>
      <c r="G89" s="246" t="s">
        <v>32</v>
      </c>
      <c r="H89" s="246"/>
      <c r="I89" s="246"/>
      <c r="J89" s="246"/>
      <c r="K89" s="106"/>
      <c r="L89" s="97"/>
      <c r="M89" s="106"/>
      <c r="N89" s="163"/>
      <c r="O89" s="2"/>
      <c r="U89" s="2"/>
      <c r="V89" s="2"/>
      <c r="W89" s="2"/>
      <c r="X89" s="2"/>
      <c r="Y89" s="2"/>
      <c r="Z89" s="2"/>
      <c r="AA89" s="2"/>
      <c r="AB89" s="2"/>
      <c r="AC89" s="2"/>
      <c r="AD89" s="2"/>
      <c r="AE89" s="2"/>
      <c r="AF89" s="2"/>
      <c r="AG89" s="2"/>
    </row>
    <row r="90" spans="1:33" x14ac:dyDescent="0.25">
      <c r="A90" s="2"/>
      <c r="B90" s="91" t="s">
        <v>33</v>
      </c>
      <c r="C90" s="208"/>
      <c r="D90" s="209"/>
      <c r="E90" s="210"/>
      <c r="F90" s="87"/>
      <c r="G90" s="246"/>
      <c r="H90" s="246"/>
      <c r="I90" s="246"/>
      <c r="J90" s="246"/>
      <c r="K90" s="106"/>
      <c r="L90" s="31"/>
      <c r="M90" s="2"/>
      <c r="N90" s="155"/>
      <c r="O90" s="2"/>
      <c r="U90" s="2"/>
      <c r="V90" s="2"/>
      <c r="W90" s="2"/>
      <c r="X90" s="2"/>
      <c r="Y90" s="2"/>
      <c r="Z90" s="2"/>
      <c r="AA90" s="2"/>
      <c r="AB90" s="2"/>
      <c r="AC90" s="2"/>
      <c r="AD90" s="2"/>
      <c r="AE90" s="2"/>
      <c r="AF90" s="2"/>
      <c r="AG90" s="2"/>
    </row>
    <row r="91" spans="1:33" x14ac:dyDescent="0.25">
      <c r="A91" s="2"/>
      <c r="B91" s="89" t="s">
        <v>34</v>
      </c>
      <c r="C91" s="172"/>
      <c r="D91" s="294"/>
      <c r="E91" s="295"/>
      <c r="F91" s="87"/>
      <c r="G91" s="299" t="s">
        <v>53</v>
      </c>
      <c r="H91" s="299"/>
      <c r="I91" s="299"/>
      <c r="J91" s="299"/>
      <c r="K91" s="299"/>
      <c r="L91" s="300"/>
      <c r="M91" s="2"/>
      <c r="N91" s="155"/>
      <c r="O91" s="2"/>
      <c r="U91" s="2"/>
      <c r="V91" s="2"/>
      <c r="W91" s="2"/>
      <c r="X91" s="2"/>
      <c r="Y91" s="2"/>
      <c r="Z91" s="2"/>
      <c r="AA91" s="2"/>
      <c r="AB91" s="2"/>
      <c r="AC91" s="2"/>
      <c r="AD91" s="2"/>
      <c r="AE91" s="2"/>
      <c r="AF91" s="2"/>
      <c r="AG91" s="2"/>
    </row>
    <row r="92" spans="1:33" x14ac:dyDescent="0.25">
      <c r="A92" s="2"/>
      <c r="B92" s="92" t="s">
        <v>35</v>
      </c>
      <c r="C92" s="172"/>
      <c r="D92" s="294"/>
      <c r="E92" s="295"/>
      <c r="F92" s="87"/>
      <c r="G92" s="299"/>
      <c r="H92" s="299"/>
      <c r="I92" s="299"/>
      <c r="J92" s="299"/>
      <c r="K92" s="299"/>
      <c r="L92" s="300"/>
      <c r="M92" s="2"/>
      <c r="N92" s="155"/>
      <c r="O92" s="2"/>
      <c r="U92" s="2"/>
      <c r="V92" s="2"/>
      <c r="W92" s="2"/>
      <c r="X92" s="2"/>
      <c r="Y92" s="2"/>
      <c r="Z92" s="2"/>
      <c r="AA92" s="2"/>
      <c r="AB92" s="2"/>
      <c r="AC92" s="2"/>
      <c r="AD92" s="2"/>
      <c r="AE92" s="2"/>
      <c r="AF92" s="2"/>
      <c r="AG92" s="2"/>
    </row>
    <row r="93" spans="1:33" ht="15.75" thickBot="1" x14ac:dyDescent="0.3">
      <c r="A93" s="2"/>
      <c r="B93" s="99"/>
      <c r="C93" s="187"/>
      <c r="D93" s="302">
        <f>SUM(D84:D92)</f>
        <v>0</v>
      </c>
      <c r="E93" s="303"/>
      <c r="F93" s="101" t="s">
        <v>94</v>
      </c>
      <c r="G93" s="105"/>
      <c r="H93" s="22"/>
      <c r="I93" s="22"/>
      <c r="J93" s="22"/>
      <c r="K93" s="22"/>
      <c r="L93" s="31"/>
      <c r="M93" s="2"/>
      <c r="N93" s="155"/>
      <c r="O93" s="2"/>
      <c r="U93" s="2"/>
      <c r="V93" s="2"/>
      <c r="W93" s="2"/>
      <c r="X93" s="2"/>
      <c r="Y93" s="2"/>
      <c r="Z93" s="2"/>
      <c r="AA93" s="2"/>
      <c r="AB93" s="2"/>
      <c r="AC93" s="2"/>
      <c r="AD93" s="2"/>
      <c r="AE93" s="2"/>
      <c r="AF93" s="2"/>
      <c r="AG93" s="2"/>
    </row>
    <row r="94" spans="1:33" ht="15.75" thickBot="1" x14ac:dyDescent="0.3">
      <c r="A94" s="2"/>
      <c r="B94" s="100"/>
      <c r="C94" s="175">
        <f>SUM(C84:C92)</f>
        <v>0</v>
      </c>
      <c r="D94" s="188"/>
      <c r="E94" s="101"/>
      <c r="F94" s="102"/>
      <c r="G94" s="101"/>
      <c r="H94" s="101"/>
      <c r="I94" s="101"/>
      <c r="J94" s="101"/>
      <c r="K94" s="101"/>
      <c r="L94" s="103"/>
      <c r="M94" s="2"/>
      <c r="N94" s="155"/>
      <c r="O94" s="2"/>
      <c r="U94" s="2"/>
      <c r="V94" s="2"/>
      <c r="W94" s="2"/>
      <c r="X94" s="2"/>
      <c r="Y94" s="2"/>
      <c r="Z94" s="2"/>
      <c r="AA94" s="2"/>
      <c r="AB94" s="2"/>
      <c r="AC94" s="2"/>
      <c r="AD94" s="2"/>
      <c r="AE94" s="2"/>
      <c r="AF94" s="2"/>
      <c r="AG94" s="2"/>
    </row>
    <row r="95" spans="1:33" x14ac:dyDescent="0.25">
      <c r="A95" s="2"/>
      <c r="B95" s="2"/>
      <c r="C95" s="2"/>
      <c r="D95" s="2"/>
      <c r="E95" s="2"/>
      <c r="F95" s="2"/>
      <c r="G95" s="2"/>
      <c r="H95" s="2"/>
      <c r="I95" s="2"/>
      <c r="J95" s="2"/>
      <c r="K95" s="2"/>
      <c r="L95" s="2"/>
      <c r="M95" s="2"/>
      <c r="N95" s="155"/>
      <c r="O95" s="2"/>
      <c r="U95" s="2"/>
      <c r="V95" s="2"/>
      <c r="W95" s="2"/>
      <c r="X95" s="2"/>
      <c r="Y95" s="2"/>
      <c r="Z95" s="2"/>
      <c r="AA95" s="2"/>
      <c r="AB95" s="2"/>
      <c r="AC95" s="2"/>
      <c r="AD95" s="2"/>
      <c r="AE95" s="2"/>
      <c r="AF95" s="2"/>
      <c r="AG95" s="2"/>
    </row>
    <row r="96" spans="1:33" ht="15.75" x14ac:dyDescent="0.25">
      <c r="A96" s="2"/>
      <c r="D96" s="164" t="s">
        <v>78</v>
      </c>
      <c r="E96" s="165"/>
      <c r="F96" s="290">
        <f>(SUM(AI29:AI74)+(L33+G63+H63+I63+J63+K63)/1650*30000+(C94+(D93*3)))*1.2</f>
        <v>0</v>
      </c>
      <c r="G96" s="290"/>
      <c r="H96" s="2"/>
      <c r="I96" s="2"/>
      <c r="J96" s="2"/>
      <c r="K96" s="2"/>
      <c r="L96" s="2"/>
      <c r="M96" s="2"/>
      <c r="N96" s="155"/>
      <c r="O96" s="2"/>
      <c r="U96" s="2"/>
      <c r="V96" s="2"/>
      <c r="W96" s="2"/>
      <c r="X96" s="2"/>
      <c r="Y96" s="2"/>
      <c r="Z96" s="2"/>
      <c r="AA96" s="2"/>
      <c r="AB96" s="2"/>
      <c r="AC96" s="2"/>
      <c r="AD96" s="2"/>
      <c r="AE96" s="2"/>
      <c r="AF96" s="2"/>
      <c r="AG96" s="2"/>
    </row>
    <row r="97" spans="1:37" x14ac:dyDescent="0.25">
      <c r="A97" s="2"/>
      <c r="B97" s="2"/>
      <c r="C97" s="2"/>
      <c r="D97" s="2"/>
      <c r="E97" s="2"/>
      <c r="F97" s="2"/>
      <c r="G97" s="2"/>
      <c r="H97" s="2"/>
      <c r="I97" s="2"/>
      <c r="J97" s="2"/>
      <c r="K97" s="2"/>
      <c r="L97" s="2"/>
      <c r="M97" s="2"/>
      <c r="N97" s="155"/>
      <c r="O97" s="2"/>
      <c r="U97" s="2"/>
      <c r="V97" s="2"/>
      <c r="W97" s="2"/>
      <c r="X97" s="2"/>
      <c r="Y97" s="2"/>
      <c r="Z97" s="2"/>
      <c r="AA97" s="2"/>
      <c r="AB97" s="2"/>
      <c r="AC97" s="2"/>
      <c r="AD97" s="2"/>
      <c r="AE97" s="2"/>
      <c r="AF97" s="2"/>
      <c r="AG97" s="2"/>
    </row>
    <row r="98" spans="1:37" ht="15.75" x14ac:dyDescent="0.25">
      <c r="A98" s="2"/>
      <c r="C98" s="2"/>
      <c r="D98" s="164" t="s">
        <v>96</v>
      </c>
      <c r="E98" s="2"/>
      <c r="F98" s="169">
        <f>ROUND(F100-F99,0)</f>
        <v>0</v>
      </c>
      <c r="G98" s="168" t="s">
        <v>83</v>
      </c>
      <c r="H98" s="232" t="s">
        <v>86</v>
      </c>
      <c r="I98" s="231">
        <v>7</v>
      </c>
      <c r="J98" s="232" t="s">
        <v>87</v>
      </c>
      <c r="K98" s="232"/>
      <c r="L98" s="231">
        <v>1</v>
      </c>
      <c r="M98" s="232" t="s">
        <v>88</v>
      </c>
      <c r="N98" s="232"/>
      <c r="O98" s="2"/>
      <c r="U98" s="2"/>
      <c r="V98" s="2"/>
      <c r="W98" s="2"/>
      <c r="X98" s="2"/>
      <c r="Y98" s="2"/>
      <c r="Z98" s="2"/>
      <c r="AA98" s="2"/>
      <c r="AB98" s="2"/>
      <c r="AC98" s="2"/>
      <c r="AD98" s="2"/>
      <c r="AE98" s="2"/>
      <c r="AF98" s="2"/>
      <c r="AG98" s="2"/>
      <c r="AI98">
        <f>+F96/3/AI5</f>
        <v>0</v>
      </c>
      <c r="AK98">
        <v>18.670497634508518</v>
      </c>
    </row>
    <row r="99" spans="1:37" ht="15.75" x14ac:dyDescent="0.25">
      <c r="A99" s="2"/>
      <c r="B99" s="301"/>
      <c r="C99" s="301"/>
      <c r="D99" s="301"/>
      <c r="E99" s="2"/>
      <c r="F99" s="169">
        <f>ROUND(+F100/(I98+L98)*L98,0)</f>
        <v>0</v>
      </c>
      <c r="G99" s="168" t="s">
        <v>84</v>
      </c>
      <c r="H99" s="232"/>
      <c r="I99" s="231"/>
      <c r="J99" s="232"/>
      <c r="K99" s="232"/>
      <c r="L99" s="231"/>
      <c r="M99" s="232"/>
      <c r="N99" s="232"/>
      <c r="O99" s="2"/>
      <c r="U99" s="2"/>
      <c r="V99" s="2"/>
      <c r="W99" s="2"/>
      <c r="X99" s="2"/>
      <c r="Y99" s="2"/>
      <c r="Z99" s="2"/>
      <c r="AA99" s="2"/>
      <c r="AB99" s="2"/>
      <c r="AC99" s="2"/>
      <c r="AD99" s="2"/>
      <c r="AE99" s="2"/>
      <c r="AF99" s="2"/>
      <c r="AG99" s="2"/>
    </row>
    <row r="100" spans="1:37" ht="16.5" thickBot="1" x14ac:dyDescent="0.3">
      <c r="A100" s="2"/>
      <c r="B100" s="301"/>
      <c r="C100" s="301"/>
      <c r="D100" s="301"/>
      <c r="E100" s="2"/>
      <c r="F100" s="220">
        <f>ROUND(AI98,0)</f>
        <v>0</v>
      </c>
      <c r="G100" s="2"/>
      <c r="H100" s="2"/>
      <c r="I100" s="2"/>
      <c r="J100" s="2"/>
      <c r="K100" s="2"/>
      <c r="L100" s="2"/>
      <c r="M100" s="2"/>
      <c r="N100" s="155"/>
      <c r="O100" s="2"/>
      <c r="U100" s="2"/>
      <c r="V100" s="2"/>
      <c r="W100" s="2"/>
      <c r="X100" s="2"/>
      <c r="Y100" s="2"/>
      <c r="Z100" s="2"/>
      <c r="AA100" s="2"/>
      <c r="AB100" s="2"/>
      <c r="AC100" s="2"/>
      <c r="AD100" s="2"/>
      <c r="AE100" s="2"/>
      <c r="AF100" s="2"/>
      <c r="AG100" s="2"/>
    </row>
    <row r="101" spans="1:37" ht="15.75" x14ac:dyDescent="0.25">
      <c r="A101" s="2"/>
      <c r="B101" s="212"/>
      <c r="C101" s="212"/>
      <c r="D101" s="212"/>
      <c r="E101" s="2"/>
      <c r="F101" s="226"/>
      <c r="G101" s="2"/>
      <c r="H101" s="2"/>
      <c r="I101" s="2"/>
      <c r="J101" s="2"/>
      <c r="K101" s="2"/>
      <c r="L101" s="2"/>
      <c r="M101" s="2"/>
      <c r="N101" s="155"/>
      <c r="O101" s="2"/>
      <c r="U101" s="2"/>
      <c r="V101" s="2"/>
      <c r="W101" s="2"/>
      <c r="X101" s="2"/>
      <c r="Y101" s="2"/>
      <c r="Z101" s="2"/>
      <c r="AA101" s="2"/>
      <c r="AB101" s="2"/>
      <c r="AC101" s="2"/>
      <c r="AD101" s="2"/>
      <c r="AE101" s="2"/>
      <c r="AF101" s="2"/>
      <c r="AG101" s="2"/>
    </row>
    <row r="102" spans="1:37" ht="15.75" x14ac:dyDescent="0.25">
      <c r="A102" s="2"/>
      <c r="B102" s="2"/>
      <c r="C102" s="2"/>
      <c r="D102" s="2"/>
      <c r="E102" s="2"/>
      <c r="F102" s="227" t="s">
        <v>105</v>
      </c>
      <c r="G102" s="227" t="s">
        <v>104</v>
      </c>
      <c r="H102" s="227" t="s">
        <v>107</v>
      </c>
      <c r="I102" s="2"/>
      <c r="J102" s="2"/>
      <c r="K102" s="2"/>
      <c r="L102" s="2"/>
      <c r="M102" s="2"/>
      <c r="N102" s="155"/>
      <c r="O102" s="2"/>
      <c r="U102" s="2"/>
      <c r="V102" s="2"/>
      <c r="W102" s="2"/>
      <c r="X102" s="2"/>
      <c r="Y102" s="2"/>
      <c r="Z102" s="2"/>
      <c r="AA102" s="2"/>
      <c r="AB102" s="2"/>
      <c r="AC102" s="2"/>
      <c r="AD102" s="2"/>
      <c r="AE102" s="2"/>
      <c r="AF102" s="2"/>
      <c r="AG102" s="2"/>
    </row>
    <row r="103" spans="1:37" ht="15.75" x14ac:dyDescent="0.25">
      <c r="A103" s="2"/>
      <c r="B103" s="216"/>
      <c r="C103" s="216"/>
      <c r="D103" s="164" t="s">
        <v>99</v>
      </c>
      <c r="E103" s="216"/>
      <c r="F103" s="169">
        <f>ROUND(F$98/2,0)</f>
        <v>0</v>
      </c>
      <c r="G103" s="169">
        <f>ROUND(F$99/2,0)</f>
        <v>0</v>
      </c>
      <c r="H103" s="169">
        <f>SUM(F103:G103)</f>
        <v>0</v>
      </c>
      <c r="I103" s="168" t="s">
        <v>100</v>
      </c>
      <c r="J103" s="2"/>
      <c r="K103" s="2"/>
      <c r="L103" s="2"/>
      <c r="M103" s="2"/>
      <c r="N103" s="155"/>
      <c r="O103" s="2"/>
      <c r="U103" s="2"/>
      <c r="V103" s="2"/>
      <c r="W103" s="2"/>
      <c r="X103" s="2"/>
      <c r="Y103" s="2"/>
      <c r="Z103" s="2"/>
      <c r="AA103" s="2"/>
      <c r="AB103" s="2"/>
      <c r="AC103" s="2"/>
      <c r="AD103" s="2"/>
      <c r="AE103" s="2"/>
      <c r="AF103" s="2"/>
      <c r="AG103" s="2"/>
    </row>
    <row r="104" spans="1:37" ht="15.75" x14ac:dyDescent="0.25">
      <c r="A104" s="2"/>
      <c r="B104" s="216"/>
      <c r="C104" s="216"/>
      <c r="D104" s="216"/>
      <c r="E104" s="216"/>
      <c r="F104" s="169">
        <f>+F98</f>
        <v>0</v>
      </c>
      <c r="G104" s="169">
        <f>+F99</f>
        <v>0</v>
      </c>
      <c r="H104" s="169">
        <f t="shared" ref="H104:H106" si="19">SUM(F104:G104)</f>
        <v>0</v>
      </c>
      <c r="I104" s="168" t="s">
        <v>101</v>
      </c>
      <c r="J104" s="2"/>
      <c r="K104" s="2"/>
      <c r="L104" s="2"/>
      <c r="M104" s="2"/>
      <c r="N104" s="155"/>
      <c r="O104" s="2"/>
      <c r="U104" s="2"/>
      <c r="V104" s="2"/>
      <c r="W104" s="2"/>
      <c r="X104" s="2"/>
      <c r="Y104" s="2"/>
      <c r="Z104" s="2"/>
      <c r="AA104" s="2"/>
      <c r="AB104" s="2"/>
      <c r="AC104" s="2"/>
      <c r="AD104" s="2"/>
      <c r="AE104" s="2"/>
      <c r="AF104" s="2"/>
      <c r="AG104" s="2"/>
    </row>
    <row r="105" spans="1:37" ht="15.75" x14ac:dyDescent="0.25">
      <c r="A105" s="2"/>
      <c r="B105" s="216"/>
      <c r="C105" s="216"/>
      <c r="D105" s="216"/>
      <c r="E105" s="216"/>
      <c r="F105" s="169">
        <f>+F98</f>
        <v>0</v>
      </c>
      <c r="G105" s="169">
        <f>+F99</f>
        <v>0</v>
      </c>
      <c r="H105" s="169">
        <f t="shared" si="19"/>
        <v>0</v>
      </c>
      <c r="I105" s="168" t="s">
        <v>102</v>
      </c>
      <c r="J105" s="2"/>
      <c r="K105" s="2"/>
      <c r="L105" s="2"/>
      <c r="M105" s="2"/>
      <c r="N105" s="155"/>
      <c r="O105" s="2"/>
      <c r="U105" s="2"/>
      <c r="V105" s="2"/>
      <c r="W105" s="2"/>
      <c r="X105" s="2"/>
      <c r="Y105" s="2"/>
      <c r="Z105" s="2"/>
      <c r="AA105" s="2"/>
      <c r="AB105" s="2"/>
      <c r="AC105" s="2"/>
      <c r="AD105" s="2"/>
      <c r="AE105" s="2"/>
      <c r="AF105" s="2"/>
      <c r="AG105" s="2"/>
    </row>
    <row r="106" spans="1:37" ht="15.75" x14ac:dyDescent="0.25">
      <c r="A106" s="2"/>
      <c r="B106" s="216"/>
      <c r="C106" s="216"/>
      <c r="D106" s="216"/>
      <c r="E106" s="216"/>
      <c r="F106" s="169">
        <f>ROUND(F$98/2,0)</f>
        <v>0</v>
      </c>
      <c r="G106" s="169">
        <f>ROUND(F$99/2,0)</f>
        <v>0</v>
      </c>
      <c r="H106" s="169">
        <f t="shared" si="19"/>
        <v>0</v>
      </c>
      <c r="I106" s="168" t="s">
        <v>103</v>
      </c>
      <c r="J106" s="2"/>
      <c r="K106" s="2"/>
      <c r="L106" s="2"/>
      <c r="M106" s="2"/>
      <c r="N106" s="155"/>
      <c r="O106" s="2"/>
      <c r="U106" s="2"/>
      <c r="V106" s="2"/>
      <c r="W106" s="2"/>
      <c r="X106" s="2"/>
      <c r="Y106" s="2"/>
      <c r="Z106" s="2"/>
      <c r="AA106" s="2"/>
      <c r="AB106" s="2"/>
      <c r="AC106" s="2"/>
      <c r="AD106" s="2"/>
      <c r="AE106" s="2"/>
      <c r="AF106" s="2"/>
      <c r="AG106" s="2"/>
    </row>
    <row r="107" spans="1:37" x14ac:dyDescent="0.25">
      <c r="A107" s="2"/>
      <c r="B107" s="2"/>
      <c r="C107" s="2"/>
      <c r="D107" s="2"/>
      <c r="E107" s="2"/>
      <c r="F107" s="2"/>
      <c r="G107" s="2"/>
      <c r="H107" s="2"/>
      <c r="I107" s="2"/>
      <c r="J107" s="2"/>
      <c r="K107" s="2"/>
      <c r="L107" s="2"/>
      <c r="M107" s="2"/>
      <c r="N107" s="155"/>
      <c r="O107" s="2"/>
      <c r="U107" s="2"/>
      <c r="V107" s="2"/>
      <c r="W107" s="2"/>
      <c r="X107" s="2"/>
      <c r="Y107" s="2"/>
      <c r="Z107" s="2"/>
      <c r="AA107" s="2"/>
      <c r="AB107" s="2"/>
      <c r="AC107" s="2"/>
      <c r="AD107" s="2"/>
      <c r="AE107" s="2"/>
      <c r="AF107" s="2"/>
      <c r="AG107" s="2"/>
    </row>
    <row r="108" spans="1:37" x14ac:dyDescent="0.25">
      <c r="A108" s="2"/>
      <c r="B108" s="2"/>
      <c r="C108" s="2"/>
      <c r="D108" s="2"/>
      <c r="E108" s="2"/>
      <c r="F108" s="2"/>
      <c r="G108" s="2"/>
      <c r="H108" s="2"/>
      <c r="I108" s="2"/>
      <c r="J108" s="2"/>
      <c r="K108" s="2"/>
      <c r="L108" s="2"/>
      <c r="M108" s="2"/>
      <c r="N108" s="155"/>
      <c r="O108" s="2"/>
      <c r="U108" s="22"/>
      <c r="V108" s="2"/>
      <c r="W108" s="2"/>
      <c r="X108" s="2"/>
      <c r="Y108" s="2"/>
      <c r="Z108" s="2"/>
      <c r="AA108" s="2"/>
      <c r="AB108" s="2"/>
      <c r="AC108" s="2"/>
      <c r="AD108" s="2"/>
      <c r="AE108" s="2"/>
      <c r="AF108" s="2"/>
      <c r="AG108" s="2"/>
    </row>
    <row r="109" spans="1:37" ht="15.75" x14ac:dyDescent="0.25">
      <c r="A109" s="2"/>
      <c r="B109" s="2"/>
      <c r="C109" s="217"/>
      <c r="D109" s="217"/>
      <c r="F109" s="228" t="s">
        <v>105</v>
      </c>
      <c r="G109" s="228" t="s">
        <v>104</v>
      </c>
      <c r="H109" s="155"/>
      <c r="I109" s="2"/>
      <c r="J109" s="22"/>
      <c r="K109" s="2"/>
      <c r="L109" s="2"/>
      <c r="M109" s="2"/>
      <c r="N109" s="155"/>
      <c r="O109" s="2"/>
      <c r="U109" s="2"/>
      <c r="V109" s="2"/>
      <c r="W109" s="2"/>
      <c r="X109" s="2"/>
      <c r="Y109" s="2"/>
      <c r="Z109" s="2"/>
      <c r="AA109" s="2"/>
      <c r="AB109" s="2"/>
      <c r="AC109" s="2"/>
      <c r="AD109" s="2"/>
      <c r="AE109" s="2"/>
      <c r="AF109" s="2"/>
      <c r="AG109" s="2"/>
    </row>
    <row r="110" spans="1:37" ht="15.75" x14ac:dyDescent="0.25">
      <c r="A110" s="2"/>
      <c r="B110" s="2"/>
      <c r="C110" s="168" t="s">
        <v>89</v>
      </c>
      <c r="D110" s="217"/>
      <c r="E110" s="2"/>
      <c r="F110" s="218">
        <f>+F103*C3</f>
        <v>0</v>
      </c>
      <c r="G110" s="218">
        <f>+G103*C$4</f>
        <v>0</v>
      </c>
      <c r="H110" s="2"/>
      <c r="I110" s="168" t="s">
        <v>100</v>
      </c>
      <c r="J110" s="22"/>
      <c r="K110" s="2"/>
      <c r="L110" s="2"/>
      <c r="M110" s="2"/>
      <c r="N110" s="155"/>
      <c r="O110" s="2"/>
      <c r="U110" s="2"/>
      <c r="V110" s="2"/>
      <c r="W110" s="2"/>
      <c r="X110" s="2"/>
      <c r="Y110" s="2"/>
      <c r="Z110" s="2"/>
      <c r="AA110" s="2"/>
      <c r="AB110" s="2"/>
      <c r="AC110" s="2"/>
      <c r="AD110" s="2"/>
      <c r="AE110" s="2"/>
      <c r="AF110" s="2"/>
      <c r="AG110" s="2"/>
    </row>
    <row r="111" spans="1:37" ht="15.75" x14ac:dyDescent="0.25">
      <c r="A111" s="2"/>
      <c r="B111" s="2"/>
      <c r="C111" s="219"/>
      <c r="D111" s="217"/>
      <c r="E111" s="2"/>
      <c r="F111" s="218">
        <f>+F104*C3</f>
        <v>0</v>
      </c>
      <c r="G111" s="218">
        <f>+G104*C$4</f>
        <v>0</v>
      </c>
      <c r="H111" s="2"/>
      <c r="I111" s="168" t="s">
        <v>101</v>
      </c>
      <c r="J111" s="22"/>
      <c r="K111" s="2"/>
      <c r="L111" s="2"/>
      <c r="M111" s="2"/>
      <c r="N111" s="155"/>
      <c r="O111" s="2"/>
      <c r="U111" s="2"/>
      <c r="V111" s="2"/>
      <c r="W111" s="2"/>
      <c r="X111" s="2"/>
      <c r="Y111" s="2"/>
      <c r="Z111" s="2"/>
      <c r="AA111" s="2"/>
      <c r="AB111" s="2"/>
      <c r="AC111" s="2"/>
      <c r="AD111" s="2"/>
      <c r="AE111" s="2"/>
      <c r="AF111" s="2"/>
      <c r="AG111" s="2"/>
    </row>
    <row r="112" spans="1:37" ht="15.75" x14ac:dyDescent="0.25">
      <c r="A112" s="2"/>
      <c r="B112" s="2"/>
      <c r="C112" s="219"/>
      <c r="D112" s="217"/>
      <c r="E112" s="2"/>
      <c r="F112" s="218">
        <f>+F105*C3</f>
        <v>0</v>
      </c>
      <c r="G112" s="218">
        <f>+G105*C$4</f>
        <v>0</v>
      </c>
      <c r="H112" s="2"/>
      <c r="I112" s="168" t="s">
        <v>102</v>
      </c>
      <c r="J112" s="2"/>
      <c r="K112" s="2"/>
      <c r="L112" s="2"/>
      <c r="M112" s="2"/>
      <c r="N112" s="155"/>
      <c r="O112" s="2"/>
      <c r="U112" s="2"/>
      <c r="V112" s="2"/>
      <c r="W112" s="2"/>
      <c r="X112" s="2"/>
      <c r="Y112" s="2"/>
      <c r="Z112" s="2"/>
      <c r="AA112" s="2"/>
      <c r="AB112" s="2"/>
      <c r="AC112" s="2"/>
      <c r="AD112" s="2"/>
      <c r="AE112" s="2"/>
      <c r="AF112" s="2"/>
      <c r="AG112" s="2"/>
    </row>
    <row r="113" spans="1:33" ht="15.75" x14ac:dyDescent="0.25">
      <c r="A113" s="2"/>
      <c r="B113" s="2"/>
      <c r="C113" s="219"/>
      <c r="D113" s="217"/>
      <c r="E113" s="2"/>
      <c r="F113" s="218">
        <f>+F106*C3</f>
        <v>0</v>
      </c>
      <c r="G113" s="218">
        <f>+G106*C$4</f>
        <v>0</v>
      </c>
      <c r="H113" s="2"/>
      <c r="I113" s="168" t="s">
        <v>103</v>
      </c>
      <c r="J113" s="2"/>
      <c r="K113" s="2"/>
      <c r="L113" s="2"/>
      <c r="M113" s="2"/>
      <c r="N113" s="155"/>
      <c r="O113" s="2"/>
      <c r="U113" s="2"/>
      <c r="V113" s="2"/>
      <c r="W113" s="2"/>
      <c r="X113" s="2"/>
      <c r="Y113" s="2"/>
      <c r="Z113" s="2"/>
      <c r="AA113" s="2"/>
      <c r="AB113" s="2"/>
      <c r="AC113" s="2"/>
      <c r="AD113" s="2"/>
      <c r="AE113" s="2"/>
      <c r="AF113" s="2"/>
      <c r="AG113" s="2"/>
    </row>
    <row r="114" spans="1:33" ht="16.5" thickBot="1" x14ac:dyDescent="0.3">
      <c r="A114" s="2"/>
      <c r="B114" s="2"/>
      <c r="C114" s="168" t="s">
        <v>106</v>
      </c>
      <c r="D114" s="217"/>
      <c r="E114" s="2"/>
      <c r="F114" s="289">
        <f>SUM(F110:G113)</f>
        <v>0</v>
      </c>
      <c r="G114" s="289"/>
      <c r="H114" s="2"/>
      <c r="I114" s="2"/>
      <c r="J114" s="2"/>
      <c r="K114" s="2"/>
      <c r="L114" s="2"/>
      <c r="M114" s="2"/>
      <c r="N114" s="155"/>
      <c r="O114" s="2"/>
      <c r="U114" s="2"/>
      <c r="V114" s="2"/>
      <c r="W114" s="2"/>
      <c r="X114" s="2"/>
      <c r="Y114" s="2"/>
      <c r="Z114" s="2"/>
      <c r="AA114" s="2"/>
      <c r="AB114" s="2"/>
      <c r="AC114" s="2"/>
      <c r="AD114" s="2"/>
      <c r="AE114" s="2"/>
      <c r="AF114" s="2"/>
      <c r="AG114" s="2"/>
    </row>
    <row r="115" spans="1:33" x14ac:dyDescent="0.25">
      <c r="A115" s="2"/>
      <c r="B115" s="2"/>
      <c r="C115" s="2"/>
      <c r="D115" s="2"/>
      <c r="E115" s="2"/>
      <c r="F115" s="2"/>
      <c r="G115" s="2"/>
      <c r="H115" s="2"/>
      <c r="I115" s="2"/>
      <c r="J115" s="2"/>
      <c r="K115" s="2"/>
      <c r="L115" s="2"/>
      <c r="M115" s="2"/>
      <c r="N115" s="155"/>
      <c r="O115" s="2"/>
      <c r="U115" s="2"/>
      <c r="V115" s="2"/>
      <c r="W115" s="2"/>
      <c r="X115" s="2"/>
      <c r="Y115" s="2"/>
      <c r="Z115" s="2"/>
      <c r="AA115" s="2"/>
      <c r="AB115" s="2"/>
      <c r="AC115" s="2"/>
      <c r="AD115" s="2"/>
      <c r="AE115" s="2"/>
      <c r="AF115" s="2"/>
      <c r="AG115" s="2"/>
    </row>
    <row r="116" spans="1:33" x14ac:dyDescent="0.25">
      <c r="A116" s="2"/>
      <c r="B116" s="2"/>
      <c r="C116" s="2"/>
      <c r="D116" s="2"/>
      <c r="E116" s="2"/>
      <c r="F116" s="2"/>
      <c r="G116" s="2"/>
      <c r="H116" s="2"/>
      <c r="I116" s="2"/>
      <c r="J116" s="2"/>
      <c r="K116" s="2"/>
      <c r="L116" s="2"/>
      <c r="M116" s="2"/>
      <c r="N116" s="155"/>
      <c r="O116" s="2"/>
      <c r="U116" s="2"/>
      <c r="V116" s="2"/>
      <c r="W116" s="2"/>
      <c r="X116" s="2"/>
      <c r="Y116" s="2"/>
      <c r="Z116" s="2"/>
      <c r="AA116" s="2"/>
      <c r="AB116" s="2"/>
      <c r="AC116" s="2"/>
      <c r="AD116" s="2"/>
      <c r="AE116" s="2"/>
      <c r="AF116" s="2"/>
      <c r="AG116" s="2"/>
    </row>
    <row r="117" spans="1:33" x14ac:dyDescent="0.25">
      <c r="A117" s="2"/>
      <c r="B117" s="2"/>
      <c r="C117" s="2"/>
      <c r="D117" s="2"/>
      <c r="E117" s="2"/>
      <c r="F117" s="2"/>
      <c r="G117" s="2"/>
      <c r="H117" s="2"/>
      <c r="I117" s="2"/>
      <c r="J117" s="2"/>
      <c r="K117" s="2"/>
      <c r="L117" s="2"/>
      <c r="M117" s="2"/>
      <c r="N117" s="155"/>
      <c r="O117" s="2"/>
      <c r="U117" s="2"/>
      <c r="V117" s="2"/>
      <c r="W117" s="2"/>
      <c r="X117" s="2"/>
      <c r="Y117" s="2"/>
      <c r="Z117" s="2"/>
      <c r="AA117" s="2"/>
      <c r="AB117" s="2"/>
      <c r="AC117" s="2"/>
      <c r="AD117" s="2"/>
      <c r="AE117" s="2"/>
      <c r="AF117" s="2"/>
      <c r="AG117" s="2"/>
    </row>
    <row r="118" spans="1:33" x14ac:dyDescent="0.25">
      <c r="A118" s="2"/>
      <c r="B118" s="2"/>
      <c r="C118" s="2"/>
      <c r="D118" s="2"/>
      <c r="E118" s="2"/>
      <c r="F118" s="2"/>
      <c r="G118" s="2"/>
      <c r="H118" s="2"/>
      <c r="I118" s="2"/>
      <c r="J118" s="2"/>
      <c r="K118" s="2"/>
      <c r="L118" s="2"/>
      <c r="M118" s="2"/>
      <c r="N118" s="155"/>
      <c r="O118" s="2"/>
      <c r="U118" s="2"/>
      <c r="V118" s="2"/>
      <c r="W118" s="2"/>
      <c r="X118" s="2"/>
      <c r="Y118" s="2"/>
      <c r="Z118" s="2"/>
      <c r="AA118" s="2"/>
      <c r="AB118" s="2"/>
      <c r="AC118" s="2"/>
      <c r="AD118" s="2"/>
      <c r="AE118" s="2"/>
      <c r="AF118" s="2"/>
      <c r="AG118" s="2"/>
    </row>
    <row r="119" spans="1:33" x14ac:dyDescent="0.25">
      <c r="A119" s="2"/>
      <c r="B119" s="2"/>
      <c r="C119" s="2"/>
      <c r="D119" s="2"/>
      <c r="E119" s="2"/>
      <c r="F119" s="2"/>
      <c r="G119" s="2"/>
      <c r="H119" s="2"/>
      <c r="I119" s="2"/>
      <c r="J119" s="2"/>
      <c r="K119" s="2"/>
      <c r="L119" s="2"/>
      <c r="M119" s="2"/>
      <c r="N119" s="155"/>
      <c r="O119" s="2"/>
      <c r="U119" s="2"/>
      <c r="V119" s="2"/>
      <c r="W119" s="2"/>
      <c r="X119" s="2"/>
      <c r="Y119" s="2"/>
      <c r="Z119" s="2"/>
      <c r="AA119" s="2"/>
      <c r="AB119" s="2"/>
      <c r="AC119" s="2"/>
      <c r="AD119" s="2"/>
      <c r="AE119" s="2"/>
      <c r="AF119" s="2"/>
      <c r="AG119" s="2"/>
    </row>
    <row r="120" spans="1:33" x14ac:dyDescent="0.25">
      <c r="A120" s="2"/>
      <c r="B120" s="2"/>
      <c r="C120" s="2"/>
      <c r="D120" s="2"/>
      <c r="E120" s="2"/>
      <c r="F120" s="2"/>
      <c r="G120" s="2"/>
      <c r="H120" s="2"/>
      <c r="I120" s="2"/>
      <c r="J120" s="2"/>
      <c r="K120" s="2"/>
      <c r="L120" s="2"/>
      <c r="M120" s="2"/>
      <c r="N120" s="155"/>
      <c r="O120" s="2"/>
      <c r="U120" s="2"/>
      <c r="V120" s="2"/>
      <c r="W120" s="2"/>
      <c r="X120" s="2"/>
      <c r="Y120" s="2"/>
      <c r="Z120" s="2"/>
      <c r="AA120" s="2"/>
      <c r="AB120" s="2"/>
      <c r="AC120" s="2"/>
      <c r="AD120" s="2"/>
      <c r="AE120" s="2"/>
      <c r="AF120" s="2"/>
      <c r="AG120" s="2"/>
    </row>
    <row r="121" spans="1:33" x14ac:dyDescent="0.25">
      <c r="A121" s="2"/>
      <c r="B121" s="2"/>
      <c r="C121" s="2"/>
      <c r="D121" s="2"/>
      <c r="E121" s="2"/>
      <c r="F121" s="2"/>
      <c r="G121" s="2"/>
      <c r="H121" s="2"/>
      <c r="I121" s="2"/>
      <c r="J121" s="2"/>
      <c r="K121" s="2"/>
      <c r="L121" s="2"/>
      <c r="M121" s="2"/>
      <c r="N121" s="155"/>
      <c r="O121" s="2"/>
      <c r="U121" s="2"/>
      <c r="V121" s="2"/>
      <c r="W121" s="2"/>
      <c r="X121" s="2"/>
      <c r="Y121" s="2"/>
      <c r="Z121" s="2"/>
      <c r="AA121" s="2"/>
      <c r="AB121" s="2"/>
      <c r="AC121" s="2"/>
      <c r="AD121" s="2"/>
      <c r="AE121" s="2"/>
      <c r="AF121" s="2"/>
      <c r="AG121" s="2"/>
    </row>
    <row r="122" spans="1:33" x14ac:dyDescent="0.25">
      <c r="A122" s="2"/>
      <c r="B122" s="2"/>
      <c r="C122" s="2"/>
      <c r="D122" s="2"/>
      <c r="E122" s="2"/>
      <c r="F122" s="2"/>
      <c r="G122" s="2"/>
      <c r="H122" s="2"/>
      <c r="I122" s="2"/>
      <c r="J122" s="2"/>
      <c r="K122" s="2"/>
      <c r="L122" s="2"/>
      <c r="M122" s="2"/>
      <c r="N122" s="155"/>
      <c r="O122" s="2"/>
      <c r="U122" s="2"/>
      <c r="V122" s="2"/>
      <c r="W122" s="2"/>
      <c r="X122" s="2"/>
      <c r="Y122" s="2"/>
      <c r="Z122" s="2"/>
      <c r="AA122" s="2"/>
      <c r="AB122" s="2"/>
      <c r="AC122" s="2"/>
      <c r="AD122" s="2"/>
      <c r="AE122" s="2"/>
      <c r="AF122" s="2"/>
      <c r="AG122" s="2"/>
    </row>
    <row r="123" spans="1:33" x14ac:dyDescent="0.25">
      <c r="A123" s="2"/>
      <c r="B123" s="2"/>
      <c r="C123" s="2"/>
      <c r="D123" s="2"/>
      <c r="E123" s="2"/>
      <c r="F123" s="2"/>
      <c r="G123" s="2"/>
      <c r="H123" s="2"/>
      <c r="I123" s="2"/>
      <c r="J123" s="2"/>
      <c r="K123" s="2"/>
      <c r="L123" s="2"/>
      <c r="M123" s="2"/>
      <c r="N123" s="155"/>
      <c r="O123" s="2"/>
      <c r="U123" s="2"/>
      <c r="V123" s="2"/>
      <c r="W123" s="2"/>
      <c r="X123" s="2"/>
      <c r="Y123" s="2"/>
      <c r="Z123" s="2"/>
      <c r="AA123" s="2"/>
      <c r="AB123" s="2"/>
      <c r="AC123" s="2"/>
      <c r="AD123" s="2"/>
      <c r="AE123" s="2"/>
      <c r="AF123" s="2"/>
      <c r="AG123" s="2"/>
    </row>
    <row r="124" spans="1:33" x14ac:dyDescent="0.25">
      <c r="A124" s="2"/>
      <c r="B124" s="2"/>
      <c r="C124" s="2"/>
      <c r="D124" s="2"/>
      <c r="E124" s="2"/>
      <c r="F124" s="2"/>
      <c r="G124" s="2"/>
      <c r="H124" s="2"/>
      <c r="I124" s="2"/>
      <c r="J124" s="2"/>
      <c r="K124" s="2"/>
      <c r="L124" s="2"/>
      <c r="M124" s="2"/>
      <c r="N124" s="155"/>
      <c r="O124" s="2"/>
      <c r="U124" s="2"/>
      <c r="V124" s="2"/>
      <c r="W124" s="2"/>
      <c r="X124" s="2"/>
      <c r="Y124" s="2"/>
      <c r="Z124" s="2"/>
      <c r="AA124" s="2"/>
      <c r="AB124" s="2"/>
      <c r="AC124" s="2"/>
      <c r="AD124" s="2"/>
      <c r="AE124" s="2"/>
      <c r="AF124" s="2"/>
      <c r="AG124" s="2"/>
    </row>
    <row r="125" spans="1:33" x14ac:dyDescent="0.25">
      <c r="A125" s="2"/>
      <c r="B125" s="2"/>
      <c r="C125" s="2"/>
      <c r="D125" s="2"/>
      <c r="E125" s="2"/>
      <c r="F125" s="2"/>
      <c r="G125" s="2"/>
      <c r="H125" s="2"/>
      <c r="I125" s="2"/>
      <c r="J125" s="2"/>
      <c r="K125" s="2"/>
      <c r="L125" s="2"/>
      <c r="M125" s="2"/>
      <c r="N125" s="155"/>
      <c r="O125" s="2"/>
      <c r="U125" s="2"/>
      <c r="V125" s="2"/>
      <c r="W125" s="2"/>
      <c r="X125" s="2"/>
      <c r="Y125" s="2"/>
      <c r="Z125" s="2"/>
      <c r="AA125" s="2"/>
      <c r="AB125" s="2"/>
      <c r="AC125" s="2"/>
      <c r="AD125" s="2"/>
      <c r="AE125" s="2"/>
      <c r="AF125" s="2"/>
      <c r="AG125" s="2"/>
    </row>
    <row r="126" spans="1:33" x14ac:dyDescent="0.25">
      <c r="A126" s="2"/>
      <c r="B126" s="2"/>
      <c r="C126" s="2"/>
      <c r="D126" s="2"/>
      <c r="E126" s="2"/>
      <c r="F126" s="2"/>
      <c r="G126" s="2"/>
      <c r="H126" s="2"/>
      <c r="I126" s="2"/>
      <c r="J126" s="2"/>
      <c r="K126" s="2"/>
      <c r="L126" s="2"/>
      <c r="M126" s="2"/>
      <c r="N126" s="155"/>
      <c r="O126" s="2"/>
      <c r="U126" s="2"/>
      <c r="V126" s="2"/>
      <c r="W126" s="2"/>
      <c r="X126" s="2"/>
      <c r="Y126" s="2"/>
      <c r="Z126" s="2"/>
      <c r="AA126" s="2"/>
      <c r="AB126" s="2"/>
      <c r="AC126" s="2"/>
      <c r="AD126" s="2"/>
      <c r="AE126" s="2"/>
      <c r="AF126" s="2"/>
      <c r="AG126" s="2"/>
    </row>
    <row r="127" spans="1:33" x14ac:dyDescent="0.25">
      <c r="A127" s="2"/>
      <c r="B127" s="2"/>
      <c r="C127" s="2"/>
      <c r="D127" s="2"/>
      <c r="E127" s="2"/>
      <c r="F127" s="2"/>
      <c r="G127" s="2"/>
      <c r="H127" s="2"/>
      <c r="I127" s="2"/>
      <c r="J127" s="2"/>
      <c r="K127" s="2"/>
      <c r="L127" s="2"/>
      <c r="M127" s="2"/>
      <c r="N127" s="155"/>
      <c r="O127" s="2"/>
      <c r="U127" s="2"/>
      <c r="V127" s="2"/>
      <c r="W127" s="2"/>
      <c r="X127" s="2"/>
      <c r="Y127" s="2"/>
      <c r="Z127" s="2"/>
      <c r="AA127" s="2"/>
      <c r="AB127" s="2"/>
      <c r="AC127" s="2"/>
      <c r="AD127" s="2"/>
      <c r="AE127" s="2"/>
      <c r="AF127" s="2"/>
      <c r="AG127" s="2"/>
    </row>
    <row r="128" spans="1:33" x14ac:dyDescent="0.25">
      <c r="A128" s="2"/>
      <c r="B128" s="2"/>
      <c r="C128" s="2"/>
      <c r="D128" s="2"/>
      <c r="E128" s="2"/>
      <c r="F128" s="2"/>
      <c r="G128" s="2"/>
      <c r="H128" s="2"/>
      <c r="I128" s="2"/>
      <c r="J128" s="2"/>
      <c r="K128" s="2"/>
      <c r="L128" s="2"/>
      <c r="M128" s="2"/>
      <c r="N128" s="155"/>
      <c r="O128" s="2"/>
      <c r="U128" s="2"/>
      <c r="V128" s="2"/>
      <c r="W128" s="2"/>
      <c r="X128" s="2"/>
      <c r="Y128" s="2"/>
      <c r="Z128" s="2"/>
      <c r="AA128" s="2"/>
      <c r="AB128" s="2"/>
      <c r="AC128" s="2"/>
      <c r="AD128" s="2"/>
      <c r="AE128" s="2"/>
      <c r="AF128" s="2"/>
      <c r="AG128" s="2"/>
    </row>
    <row r="129" spans="1:33" x14ac:dyDescent="0.25">
      <c r="A129" s="2"/>
      <c r="B129" s="2"/>
      <c r="C129" s="2"/>
      <c r="D129" s="2"/>
      <c r="E129" s="2"/>
      <c r="F129" s="2"/>
      <c r="G129" s="2"/>
      <c r="H129" s="2"/>
      <c r="I129" s="2"/>
      <c r="J129" s="2"/>
      <c r="K129" s="2"/>
      <c r="L129" s="2"/>
      <c r="M129" s="2"/>
      <c r="N129" s="155"/>
      <c r="O129" s="2"/>
      <c r="U129" s="2"/>
      <c r="V129" s="2"/>
      <c r="W129" s="2"/>
      <c r="X129" s="2"/>
      <c r="Y129" s="2"/>
      <c r="Z129" s="2"/>
      <c r="AA129" s="2"/>
      <c r="AB129" s="2"/>
      <c r="AC129" s="2"/>
      <c r="AD129" s="2"/>
      <c r="AE129" s="2"/>
      <c r="AF129" s="2"/>
      <c r="AG129" s="2"/>
    </row>
    <row r="130" spans="1:33" x14ac:dyDescent="0.25">
      <c r="A130" s="2"/>
      <c r="B130" s="2"/>
      <c r="C130" s="2"/>
      <c r="D130" s="2"/>
      <c r="E130" s="2"/>
      <c r="F130" s="2"/>
      <c r="G130" s="2"/>
      <c r="H130" s="2"/>
      <c r="I130" s="2"/>
      <c r="J130" s="2"/>
      <c r="K130" s="2"/>
      <c r="L130" s="2"/>
      <c r="M130" s="2"/>
      <c r="N130" s="155"/>
      <c r="O130" s="2"/>
      <c r="U130" s="2"/>
      <c r="V130" s="2"/>
      <c r="W130" s="2"/>
      <c r="X130" s="2"/>
      <c r="Y130" s="2"/>
      <c r="Z130" s="2"/>
      <c r="AA130" s="2"/>
      <c r="AB130" s="2"/>
      <c r="AC130" s="2"/>
      <c r="AD130" s="2"/>
      <c r="AE130" s="2"/>
      <c r="AF130" s="2"/>
      <c r="AG130" s="2"/>
    </row>
    <row r="131" spans="1:33" x14ac:dyDescent="0.25">
      <c r="A131" s="2"/>
      <c r="B131" s="2"/>
      <c r="C131" s="2"/>
      <c r="D131" s="2"/>
      <c r="E131" s="2"/>
      <c r="F131" s="2"/>
      <c r="G131" s="2"/>
      <c r="H131" s="2"/>
      <c r="I131" s="2"/>
      <c r="J131" s="2"/>
      <c r="K131" s="2"/>
      <c r="L131" s="2"/>
      <c r="M131" s="2"/>
      <c r="N131" s="155"/>
      <c r="O131" s="2"/>
      <c r="U131" s="2"/>
      <c r="V131" s="2"/>
      <c r="W131" s="2"/>
      <c r="X131" s="2"/>
      <c r="Y131" s="2"/>
      <c r="Z131" s="2"/>
      <c r="AA131" s="2"/>
      <c r="AB131" s="2"/>
      <c r="AC131" s="2"/>
      <c r="AD131" s="2"/>
      <c r="AE131" s="2"/>
      <c r="AF131" s="2"/>
      <c r="AG131" s="2"/>
    </row>
    <row r="132" spans="1:33" x14ac:dyDescent="0.25">
      <c r="A132" s="2"/>
      <c r="B132" s="2"/>
      <c r="C132" s="2"/>
      <c r="D132" s="2"/>
      <c r="E132" s="2"/>
      <c r="F132" s="2"/>
      <c r="G132" s="2"/>
      <c r="H132" s="2"/>
      <c r="I132" s="2"/>
      <c r="J132" s="2"/>
      <c r="K132" s="2"/>
      <c r="L132" s="2"/>
      <c r="M132" s="2"/>
      <c r="N132" s="155"/>
      <c r="O132" s="2"/>
      <c r="U132" s="2"/>
      <c r="V132" s="2"/>
      <c r="W132" s="2"/>
      <c r="X132" s="2"/>
      <c r="Y132" s="2"/>
      <c r="Z132" s="2"/>
      <c r="AA132" s="2"/>
      <c r="AB132" s="2"/>
      <c r="AC132" s="2"/>
      <c r="AD132" s="2"/>
      <c r="AE132" s="2"/>
      <c r="AF132" s="2"/>
      <c r="AG132" s="2"/>
    </row>
    <row r="133" spans="1:33" x14ac:dyDescent="0.25">
      <c r="A133" s="2"/>
      <c r="B133" s="2"/>
      <c r="C133" s="2"/>
      <c r="D133" s="2"/>
      <c r="E133" s="2"/>
      <c r="F133" s="2"/>
      <c r="G133" s="2"/>
      <c r="H133" s="2"/>
      <c r="I133" s="2"/>
      <c r="J133" s="2"/>
      <c r="K133" s="2"/>
      <c r="L133" s="2"/>
      <c r="M133" s="2"/>
      <c r="N133" s="155"/>
      <c r="O133" s="2"/>
      <c r="U133" s="2"/>
      <c r="V133" s="2"/>
      <c r="W133" s="2"/>
      <c r="X133" s="2"/>
      <c r="Y133" s="2"/>
      <c r="Z133" s="2"/>
      <c r="AA133" s="2"/>
      <c r="AB133" s="2"/>
      <c r="AC133" s="2"/>
      <c r="AD133" s="2"/>
      <c r="AE133" s="2"/>
      <c r="AF133" s="2"/>
      <c r="AG133" s="2"/>
    </row>
    <row r="134" spans="1:33" x14ac:dyDescent="0.25">
      <c r="A134" s="2"/>
      <c r="B134" s="2"/>
      <c r="C134" s="2"/>
      <c r="D134" s="2"/>
      <c r="E134" s="2"/>
      <c r="F134" s="2"/>
      <c r="G134" s="2"/>
      <c r="H134" s="2"/>
      <c r="I134" s="2"/>
      <c r="J134" s="2"/>
      <c r="K134" s="2"/>
      <c r="L134" s="2"/>
      <c r="M134" s="2"/>
      <c r="N134" s="155"/>
      <c r="O134" s="2"/>
      <c r="U134" s="2"/>
      <c r="V134" s="2"/>
      <c r="W134" s="2"/>
      <c r="X134" s="2"/>
      <c r="Y134" s="2"/>
      <c r="Z134" s="2"/>
      <c r="AA134" s="2"/>
      <c r="AB134" s="2"/>
      <c r="AC134" s="2"/>
      <c r="AD134" s="2"/>
      <c r="AE134" s="2"/>
      <c r="AF134" s="2"/>
      <c r="AG134" s="2"/>
    </row>
    <row r="135" spans="1:33" x14ac:dyDescent="0.25">
      <c r="A135" s="2"/>
      <c r="B135" s="2"/>
      <c r="C135" s="2"/>
      <c r="D135" s="2"/>
      <c r="E135" s="2"/>
      <c r="F135" s="2"/>
      <c r="G135" s="2"/>
      <c r="H135" s="2"/>
      <c r="I135" s="2"/>
      <c r="J135" s="2"/>
      <c r="K135" s="2"/>
      <c r="L135" s="2"/>
      <c r="M135" s="2"/>
      <c r="N135" s="155"/>
      <c r="O135" s="2"/>
      <c r="U135" s="2"/>
      <c r="V135" s="2"/>
      <c r="W135" s="2"/>
      <c r="X135" s="2"/>
      <c r="Y135" s="2"/>
      <c r="Z135" s="2"/>
      <c r="AA135" s="2"/>
      <c r="AB135" s="2"/>
      <c r="AC135" s="2"/>
      <c r="AD135" s="2"/>
      <c r="AE135" s="2"/>
      <c r="AF135" s="2"/>
      <c r="AG135" s="2"/>
    </row>
    <row r="136" spans="1:33" x14ac:dyDescent="0.25">
      <c r="A136" s="2"/>
      <c r="B136" s="2"/>
      <c r="C136" s="2"/>
      <c r="D136" s="2"/>
      <c r="E136" s="2"/>
      <c r="F136" s="2"/>
      <c r="G136" s="2"/>
      <c r="H136" s="2"/>
      <c r="I136" s="2"/>
      <c r="J136" s="2"/>
      <c r="K136" s="2"/>
      <c r="L136" s="2"/>
      <c r="M136" s="2"/>
      <c r="N136" s="155"/>
      <c r="O136" s="2"/>
      <c r="U136" s="2"/>
      <c r="V136" s="2"/>
      <c r="W136" s="2"/>
      <c r="X136" s="2"/>
      <c r="Y136" s="2"/>
      <c r="Z136" s="2"/>
      <c r="AA136" s="2"/>
      <c r="AB136" s="2"/>
      <c r="AC136" s="2"/>
      <c r="AD136" s="2"/>
      <c r="AE136" s="2"/>
      <c r="AF136" s="2"/>
      <c r="AG136" s="2"/>
    </row>
    <row r="137" spans="1:33" x14ac:dyDescent="0.25">
      <c r="A137" s="2"/>
      <c r="B137" s="2"/>
      <c r="C137" s="2"/>
      <c r="D137" s="2"/>
      <c r="E137" s="2"/>
      <c r="F137" s="2"/>
      <c r="G137" s="2"/>
      <c r="H137" s="2"/>
      <c r="I137" s="2"/>
      <c r="J137" s="2"/>
      <c r="K137" s="2"/>
      <c r="L137" s="2"/>
      <c r="M137" s="2"/>
      <c r="N137" s="155"/>
      <c r="O137" s="2"/>
      <c r="U137" s="2"/>
      <c r="V137" s="2"/>
      <c r="W137" s="2"/>
      <c r="X137" s="2"/>
      <c r="Y137" s="2"/>
      <c r="Z137" s="2"/>
      <c r="AA137" s="2"/>
      <c r="AB137" s="2"/>
      <c r="AC137" s="2"/>
      <c r="AD137" s="2"/>
      <c r="AE137" s="2"/>
      <c r="AF137" s="2"/>
      <c r="AG137" s="2"/>
    </row>
    <row r="138" spans="1:33" x14ac:dyDescent="0.25">
      <c r="A138" s="2"/>
      <c r="B138" s="2"/>
      <c r="C138" s="2"/>
      <c r="D138" s="2"/>
      <c r="E138" s="2"/>
      <c r="F138" s="2"/>
      <c r="G138" s="2"/>
      <c r="H138" s="2"/>
      <c r="I138" s="2"/>
      <c r="J138" s="2"/>
      <c r="K138" s="2"/>
      <c r="L138" s="2"/>
      <c r="M138" s="2"/>
      <c r="N138" s="155"/>
      <c r="O138" s="2"/>
      <c r="U138" s="2"/>
      <c r="V138" s="2"/>
      <c r="W138" s="2"/>
      <c r="X138" s="2"/>
      <c r="Y138" s="2"/>
      <c r="Z138" s="2"/>
      <c r="AA138" s="2"/>
      <c r="AB138" s="2"/>
      <c r="AC138" s="2"/>
      <c r="AD138" s="2"/>
      <c r="AE138" s="2"/>
      <c r="AF138" s="2"/>
      <c r="AG138" s="2"/>
    </row>
    <row r="139" spans="1:33" x14ac:dyDescent="0.25">
      <c r="A139" s="2"/>
      <c r="B139" s="2"/>
      <c r="C139" s="2"/>
      <c r="D139" s="2"/>
      <c r="E139" s="2"/>
      <c r="F139" s="2"/>
      <c r="G139" s="2"/>
      <c r="H139" s="2"/>
      <c r="I139" s="2"/>
      <c r="J139" s="2"/>
      <c r="K139" s="2"/>
      <c r="L139" s="2"/>
      <c r="M139" s="2"/>
      <c r="N139" s="155"/>
      <c r="O139" s="2"/>
      <c r="U139" s="2"/>
      <c r="V139" s="2"/>
      <c r="W139" s="2"/>
      <c r="X139" s="2"/>
      <c r="Y139" s="2"/>
      <c r="Z139" s="2"/>
      <c r="AA139" s="2"/>
      <c r="AB139" s="2"/>
      <c r="AC139" s="2"/>
      <c r="AD139" s="2"/>
      <c r="AE139" s="2"/>
      <c r="AF139" s="2"/>
      <c r="AG139" s="2"/>
    </row>
    <row r="140" spans="1:33" x14ac:dyDescent="0.25">
      <c r="A140" s="2"/>
      <c r="B140" s="2"/>
      <c r="C140" s="2"/>
      <c r="D140" s="2"/>
      <c r="E140" s="2"/>
      <c r="F140" s="2"/>
      <c r="G140" s="2"/>
      <c r="H140" s="2"/>
      <c r="I140" s="2"/>
      <c r="J140" s="2"/>
      <c r="K140" s="2"/>
      <c r="L140" s="2"/>
      <c r="M140" s="2"/>
      <c r="N140" s="155"/>
      <c r="O140" s="2"/>
      <c r="U140" s="2"/>
      <c r="V140" s="2"/>
      <c r="W140" s="2"/>
      <c r="X140" s="2"/>
      <c r="Y140" s="2"/>
      <c r="Z140" s="2"/>
      <c r="AA140" s="2"/>
      <c r="AB140" s="2"/>
      <c r="AC140" s="2"/>
      <c r="AD140" s="2"/>
      <c r="AE140" s="2"/>
      <c r="AF140" s="2"/>
      <c r="AG140" s="2"/>
    </row>
    <row r="141" spans="1:33" x14ac:dyDescent="0.25">
      <c r="A141" s="2"/>
      <c r="B141" s="2"/>
      <c r="C141" s="2"/>
      <c r="D141" s="2"/>
      <c r="E141" s="2"/>
      <c r="F141" s="2"/>
      <c r="G141" s="2"/>
      <c r="H141" s="2"/>
      <c r="I141" s="2"/>
      <c r="J141" s="2"/>
      <c r="K141" s="2"/>
      <c r="L141" s="2"/>
      <c r="M141" s="2"/>
      <c r="N141" s="155"/>
      <c r="O141" s="2"/>
      <c r="U141" s="2"/>
      <c r="V141" s="2"/>
      <c r="W141" s="2"/>
      <c r="X141" s="2"/>
      <c r="Y141" s="2"/>
      <c r="Z141" s="2"/>
      <c r="AA141" s="2"/>
      <c r="AB141" s="2"/>
      <c r="AC141" s="2"/>
      <c r="AD141" s="2"/>
      <c r="AE141" s="2"/>
      <c r="AF141" s="2"/>
      <c r="AG141" s="2"/>
    </row>
    <row r="142" spans="1:33" x14ac:dyDescent="0.25">
      <c r="A142" s="2"/>
      <c r="B142" s="2"/>
      <c r="C142" s="2"/>
      <c r="D142" s="2"/>
      <c r="E142" s="2"/>
      <c r="F142" s="2"/>
      <c r="G142" s="2"/>
      <c r="H142" s="2"/>
      <c r="I142" s="2"/>
      <c r="J142" s="2"/>
      <c r="K142" s="2"/>
      <c r="L142" s="2"/>
      <c r="M142" s="2"/>
      <c r="N142" s="155"/>
      <c r="O142" s="2"/>
      <c r="U142" s="2"/>
      <c r="V142" s="2"/>
      <c r="W142" s="2"/>
      <c r="X142" s="2"/>
      <c r="Y142" s="2"/>
      <c r="Z142" s="2"/>
      <c r="AA142" s="2"/>
      <c r="AB142" s="2"/>
      <c r="AC142" s="2"/>
      <c r="AD142" s="2"/>
      <c r="AE142" s="2"/>
      <c r="AF142" s="2"/>
      <c r="AG142" s="2"/>
    </row>
    <row r="143" spans="1:33" x14ac:dyDescent="0.25">
      <c r="A143" s="2"/>
      <c r="B143" s="2"/>
      <c r="C143" s="2"/>
      <c r="D143" s="2"/>
      <c r="E143" s="2"/>
      <c r="F143" s="2"/>
      <c r="G143" s="2"/>
      <c r="H143" s="2"/>
      <c r="I143" s="2"/>
      <c r="J143" s="2"/>
      <c r="K143" s="2"/>
      <c r="L143" s="2"/>
      <c r="M143" s="2"/>
      <c r="N143" s="155"/>
      <c r="O143" s="2"/>
      <c r="U143" s="2"/>
      <c r="V143" s="2"/>
      <c r="W143" s="2"/>
      <c r="X143" s="2"/>
      <c r="Y143" s="2"/>
      <c r="Z143" s="2"/>
      <c r="AA143" s="2"/>
      <c r="AB143" s="2"/>
      <c r="AC143" s="2"/>
      <c r="AD143" s="2"/>
      <c r="AE143" s="2"/>
      <c r="AF143" s="2"/>
      <c r="AG143" s="2"/>
    </row>
    <row r="144" spans="1:33" x14ac:dyDescent="0.25">
      <c r="A144" s="2"/>
      <c r="B144" s="2"/>
      <c r="C144" s="2"/>
      <c r="D144" s="2"/>
      <c r="E144" s="2"/>
      <c r="F144" s="2"/>
      <c r="G144" s="2"/>
      <c r="H144" s="2"/>
      <c r="I144" s="2"/>
      <c r="J144" s="2"/>
      <c r="K144" s="2"/>
      <c r="L144" s="2"/>
      <c r="M144" s="2"/>
      <c r="N144" s="155"/>
      <c r="O144" s="2"/>
      <c r="U144" s="2"/>
      <c r="V144" s="2"/>
      <c r="W144" s="2"/>
      <c r="X144" s="2"/>
      <c r="Y144" s="2"/>
      <c r="Z144" s="2"/>
      <c r="AA144" s="2"/>
      <c r="AB144" s="2"/>
      <c r="AC144" s="2"/>
      <c r="AD144" s="2"/>
      <c r="AE144" s="2"/>
      <c r="AF144" s="2"/>
      <c r="AG144" s="2"/>
    </row>
    <row r="145" spans="1:33" x14ac:dyDescent="0.25">
      <c r="A145" s="2"/>
      <c r="B145" s="2"/>
      <c r="C145" s="2"/>
      <c r="D145" s="2"/>
      <c r="E145" s="2"/>
      <c r="F145" s="2"/>
      <c r="G145" s="2"/>
      <c r="H145" s="2"/>
      <c r="I145" s="2"/>
      <c r="J145" s="2"/>
      <c r="K145" s="2"/>
      <c r="L145" s="2"/>
      <c r="M145" s="2"/>
      <c r="N145" s="155"/>
      <c r="O145" s="2"/>
      <c r="U145" s="2"/>
      <c r="V145" s="2"/>
      <c r="W145" s="2"/>
      <c r="X145" s="2"/>
      <c r="Y145" s="2"/>
      <c r="Z145" s="2"/>
      <c r="AA145" s="2"/>
      <c r="AB145" s="2"/>
      <c r="AC145" s="2"/>
      <c r="AD145" s="2"/>
      <c r="AE145" s="2"/>
      <c r="AF145" s="2"/>
      <c r="AG145" s="2"/>
    </row>
    <row r="146" spans="1:33" x14ac:dyDescent="0.25">
      <c r="A146" s="2"/>
      <c r="B146" s="2"/>
      <c r="C146" s="2"/>
      <c r="D146" s="2"/>
      <c r="E146" s="2"/>
      <c r="F146" s="2"/>
      <c r="G146" s="2"/>
      <c r="H146" s="2"/>
      <c r="I146" s="2"/>
      <c r="J146" s="2"/>
      <c r="K146" s="2"/>
      <c r="L146" s="2"/>
      <c r="M146" s="2"/>
      <c r="N146" s="155"/>
      <c r="O146" s="2"/>
      <c r="U146" s="2"/>
      <c r="V146" s="2"/>
      <c r="W146" s="2"/>
      <c r="X146" s="2"/>
      <c r="Y146" s="2"/>
      <c r="Z146" s="2"/>
      <c r="AA146" s="2"/>
      <c r="AB146" s="2"/>
      <c r="AC146" s="2"/>
      <c r="AD146" s="2"/>
      <c r="AE146" s="2"/>
      <c r="AF146" s="2"/>
      <c r="AG146" s="2"/>
    </row>
    <row r="147" spans="1:33" x14ac:dyDescent="0.25">
      <c r="A147" s="2"/>
      <c r="B147" s="2"/>
      <c r="C147" s="2"/>
      <c r="D147" s="2"/>
      <c r="E147" s="2"/>
      <c r="F147" s="2"/>
      <c r="G147" s="2"/>
      <c r="H147" s="2"/>
      <c r="I147" s="2"/>
      <c r="J147" s="2"/>
      <c r="K147" s="2"/>
      <c r="L147" s="2"/>
      <c r="M147" s="2"/>
      <c r="N147" s="155"/>
      <c r="O147" s="2"/>
      <c r="U147" s="2"/>
      <c r="V147" s="2"/>
      <c r="W147" s="2"/>
      <c r="X147" s="2"/>
      <c r="Y147" s="2"/>
      <c r="Z147" s="2"/>
      <c r="AA147" s="2"/>
      <c r="AB147" s="2"/>
      <c r="AC147" s="2"/>
      <c r="AD147" s="2"/>
      <c r="AE147" s="2"/>
      <c r="AF147" s="2"/>
      <c r="AG147" s="2"/>
    </row>
    <row r="148" spans="1:33" x14ac:dyDescent="0.25">
      <c r="A148" s="2"/>
      <c r="B148" s="2"/>
      <c r="C148" s="2"/>
      <c r="D148" s="2"/>
      <c r="E148" s="2"/>
      <c r="F148" s="2"/>
      <c r="G148" s="2"/>
      <c r="H148" s="2"/>
      <c r="I148" s="2"/>
      <c r="J148" s="2"/>
      <c r="K148" s="2"/>
      <c r="L148" s="2"/>
      <c r="M148" s="2"/>
      <c r="N148" s="155"/>
      <c r="O148" s="2"/>
      <c r="U148" s="2"/>
      <c r="V148" s="2"/>
      <c r="W148" s="2"/>
      <c r="X148" s="2"/>
      <c r="Y148" s="2"/>
      <c r="Z148" s="2"/>
      <c r="AA148" s="2"/>
      <c r="AB148" s="2"/>
      <c r="AC148" s="2"/>
      <c r="AD148" s="2"/>
      <c r="AE148" s="2"/>
      <c r="AF148" s="2"/>
      <c r="AG148" s="2"/>
    </row>
    <row r="149" spans="1:33" x14ac:dyDescent="0.25">
      <c r="A149" s="2"/>
      <c r="B149" s="2"/>
      <c r="C149" s="2"/>
      <c r="D149" s="2"/>
      <c r="E149" s="2"/>
      <c r="F149" s="2"/>
      <c r="G149" s="2"/>
      <c r="H149" s="2"/>
      <c r="I149" s="2"/>
      <c r="J149" s="2"/>
      <c r="K149" s="2"/>
      <c r="L149" s="2"/>
      <c r="M149" s="2"/>
      <c r="N149" s="155"/>
      <c r="O149" s="2"/>
      <c r="U149" s="2"/>
      <c r="V149" s="2"/>
      <c r="W149" s="2"/>
      <c r="X149" s="2"/>
      <c r="Y149" s="2"/>
      <c r="Z149" s="2"/>
      <c r="AA149" s="2"/>
      <c r="AB149" s="2"/>
      <c r="AC149" s="2"/>
      <c r="AD149" s="2"/>
      <c r="AE149" s="2"/>
      <c r="AF149" s="2"/>
      <c r="AG149" s="2"/>
    </row>
    <row r="150" spans="1:33" x14ac:dyDescent="0.25">
      <c r="A150" s="2"/>
      <c r="B150" s="2"/>
      <c r="C150" s="2"/>
      <c r="D150" s="2"/>
      <c r="E150" s="2"/>
      <c r="F150" s="2"/>
      <c r="G150" s="2"/>
      <c r="H150" s="2"/>
      <c r="I150" s="2"/>
      <c r="J150" s="2"/>
      <c r="K150" s="2"/>
      <c r="L150" s="2"/>
      <c r="M150" s="2"/>
      <c r="N150" s="155"/>
      <c r="O150" s="2"/>
      <c r="U150" s="2"/>
      <c r="V150" s="2"/>
      <c r="W150" s="2"/>
      <c r="X150" s="2"/>
      <c r="Y150" s="2"/>
      <c r="Z150" s="2"/>
      <c r="AA150" s="2"/>
      <c r="AB150" s="2"/>
      <c r="AC150" s="2"/>
      <c r="AD150" s="2"/>
      <c r="AE150" s="2"/>
      <c r="AF150" s="2"/>
      <c r="AG150" s="2"/>
    </row>
    <row r="151" spans="1:33" x14ac:dyDescent="0.25">
      <c r="A151" s="2"/>
      <c r="B151" s="2"/>
      <c r="C151" s="2"/>
      <c r="D151" s="2"/>
      <c r="E151" s="2"/>
      <c r="F151" s="2"/>
      <c r="G151" s="2"/>
      <c r="H151" s="2"/>
      <c r="I151" s="2"/>
      <c r="J151" s="2"/>
      <c r="K151" s="2"/>
      <c r="L151" s="2"/>
      <c r="M151" s="2"/>
      <c r="N151" s="155"/>
      <c r="O151" s="2"/>
      <c r="U151" s="2"/>
      <c r="V151" s="2"/>
      <c r="W151" s="2"/>
      <c r="X151" s="2"/>
      <c r="Y151" s="2"/>
      <c r="Z151" s="2"/>
      <c r="AA151" s="2"/>
      <c r="AB151" s="2"/>
      <c r="AC151" s="2"/>
      <c r="AD151" s="2"/>
      <c r="AE151" s="2"/>
      <c r="AF151" s="2"/>
      <c r="AG151" s="2"/>
    </row>
    <row r="152" spans="1:33" x14ac:dyDescent="0.25">
      <c r="A152" s="2"/>
      <c r="B152" s="2"/>
      <c r="C152" s="2"/>
      <c r="D152" s="2"/>
      <c r="E152" s="2"/>
      <c r="F152" s="2"/>
      <c r="G152" s="2"/>
      <c r="H152" s="2"/>
      <c r="I152" s="2"/>
      <c r="J152" s="2"/>
      <c r="K152" s="2"/>
      <c r="L152" s="2"/>
      <c r="M152" s="2"/>
      <c r="N152" s="155"/>
      <c r="O152" s="2"/>
      <c r="U152" s="2"/>
      <c r="V152" s="2"/>
      <c r="W152" s="2"/>
      <c r="X152" s="2"/>
      <c r="Y152" s="2"/>
      <c r="Z152" s="2"/>
      <c r="AA152" s="2"/>
      <c r="AB152" s="2"/>
      <c r="AC152" s="2"/>
      <c r="AD152" s="2"/>
      <c r="AE152" s="2"/>
      <c r="AF152" s="2"/>
      <c r="AG152" s="2"/>
    </row>
    <row r="153" spans="1:33" x14ac:dyDescent="0.25">
      <c r="A153" s="2"/>
      <c r="B153" s="2"/>
      <c r="C153" s="2"/>
      <c r="D153" s="2"/>
      <c r="E153" s="2"/>
      <c r="F153" s="2"/>
      <c r="G153" s="2"/>
      <c r="H153" s="2"/>
      <c r="I153" s="2"/>
      <c r="J153" s="2"/>
      <c r="K153" s="2"/>
      <c r="L153" s="2"/>
      <c r="M153" s="2"/>
      <c r="N153" s="155"/>
      <c r="O153" s="2"/>
      <c r="U153" s="2"/>
      <c r="V153" s="2"/>
      <c r="W153" s="2"/>
      <c r="X153" s="2"/>
      <c r="Y153" s="2"/>
      <c r="Z153" s="2"/>
      <c r="AA153" s="2"/>
      <c r="AB153" s="2"/>
      <c r="AC153" s="2"/>
      <c r="AD153" s="2"/>
      <c r="AE153" s="2"/>
      <c r="AF153" s="2"/>
      <c r="AG153" s="2"/>
    </row>
    <row r="154" spans="1:33" x14ac:dyDescent="0.25">
      <c r="A154" s="2"/>
      <c r="B154" s="2"/>
      <c r="C154" s="2"/>
      <c r="D154" s="2"/>
      <c r="E154" s="2"/>
      <c r="F154" s="2"/>
      <c r="G154" s="2"/>
      <c r="H154" s="2"/>
      <c r="I154" s="2"/>
      <c r="J154" s="2"/>
      <c r="K154" s="2"/>
      <c r="L154" s="2"/>
      <c r="M154" s="2"/>
      <c r="N154" s="155"/>
      <c r="O154" s="2"/>
      <c r="U154" s="2"/>
      <c r="V154" s="2"/>
      <c r="W154" s="2"/>
      <c r="X154" s="2"/>
      <c r="Y154" s="2"/>
      <c r="Z154" s="2"/>
      <c r="AA154" s="2"/>
      <c r="AB154" s="2"/>
      <c r="AC154" s="2"/>
      <c r="AD154" s="2"/>
      <c r="AE154" s="2"/>
      <c r="AF154" s="2"/>
      <c r="AG154" s="2"/>
    </row>
    <row r="155" spans="1:33" x14ac:dyDescent="0.25">
      <c r="A155" s="2"/>
      <c r="B155" s="2"/>
      <c r="C155" s="2"/>
      <c r="D155" s="2"/>
      <c r="E155" s="2"/>
      <c r="F155" s="2"/>
      <c r="G155" s="2"/>
      <c r="H155" s="2"/>
      <c r="I155" s="2"/>
      <c r="J155" s="2"/>
      <c r="K155" s="2"/>
      <c r="L155" s="2"/>
      <c r="M155" s="2"/>
      <c r="N155" s="155"/>
      <c r="O155" s="2"/>
      <c r="U155" s="2"/>
      <c r="V155" s="2"/>
      <c r="W155" s="2"/>
      <c r="X155" s="2"/>
      <c r="Y155" s="2"/>
      <c r="Z155" s="2"/>
      <c r="AA155" s="2"/>
      <c r="AB155" s="2"/>
      <c r="AC155" s="2"/>
      <c r="AD155" s="2"/>
      <c r="AE155" s="2"/>
      <c r="AF155" s="2"/>
      <c r="AG155" s="2"/>
    </row>
    <row r="156" spans="1:33" x14ac:dyDescent="0.25">
      <c r="A156" s="2"/>
      <c r="B156" s="2"/>
      <c r="C156" s="2"/>
      <c r="D156" s="2"/>
      <c r="E156" s="2"/>
      <c r="F156" s="2"/>
      <c r="G156" s="2"/>
      <c r="H156" s="2"/>
      <c r="I156" s="2"/>
      <c r="J156" s="2"/>
      <c r="K156" s="2"/>
      <c r="L156" s="2"/>
      <c r="M156" s="2"/>
      <c r="N156" s="155"/>
      <c r="O156" s="2"/>
      <c r="U156" s="2"/>
      <c r="V156" s="2"/>
      <c r="W156" s="2"/>
      <c r="X156" s="2"/>
      <c r="Y156" s="2"/>
      <c r="Z156" s="2"/>
      <c r="AA156" s="2"/>
      <c r="AB156" s="2"/>
      <c r="AC156" s="2"/>
      <c r="AD156" s="2"/>
      <c r="AE156" s="2"/>
      <c r="AF156" s="2"/>
      <c r="AG156" s="2"/>
    </row>
    <row r="157" spans="1:33" x14ac:dyDescent="0.25">
      <c r="U157" s="2"/>
      <c r="V157" s="2"/>
      <c r="W157" s="2"/>
      <c r="X157" s="2"/>
      <c r="Y157" s="2"/>
      <c r="Z157" s="2"/>
      <c r="AA157" s="2"/>
      <c r="AB157" s="2"/>
      <c r="AC157" s="2"/>
      <c r="AD157" s="2"/>
      <c r="AE157" s="2"/>
      <c r="AF157" s="2"/>
      <c r="AG157" s="2"/>
    </row>
  </sheetData>
  <sheetProtection sheet="1" objects="1" scenarios="1" selectLockedCells="1"/>
  <mergeCells count="36">
    <mergeCell ref="M98:N99"/>
    <mergeCell ref="D88:E88"/>
    <mergeCell ref="G88:L88"/>
    <mergeCell ref="D89:E89"/>
    <mergeCell ref="G89:J90"/>
    <mergeCell ref="D91:E91"/>
    <mergeCell ref="G91:L92"/>
    <mergeCell ref="D92:E92"/>
    <mergeCell ref="B99:D100"/>
    <mergeCell ref="D93:E93"/>
    <mergeCell ref="H98:H99"/>
    <mergeCell ref="I98:I99"/>
    <mergeCell ref="L98:L99"/>
    <mergeCell ref="J98:K99"/>
    <mergeCell ref="G85:L85"/>
    <mergeCell ref="D86:E86"/>
    <mergeCell ref="G86:L86"/>
    <mergeCell ref="D87:E87"/>
    <mergeCell ref="G87:L87"/>
    <mergeCell ref="D85:E85"/>
    <mergeCell ref="N53:R57"/>
    <mergeCell ref="F114:G114"/>
    <mergeCell ref="F96:G96"/>
    <mergeCell ref="B21:N23"/>
    <mergeCell ref="I3:I4"/>
    <mergeCell ref="J3:N3"/>
    <mergeCell ref="J4:N5"/>
    <mergeCell ref="C6:D6"/>
    <mergeCell ref="H11:M14"/>
    <mergeCell ref="D25:H27"/>
    <mergeCell ref="D82:E82"/>
    <mergeCell ref="D83:E83"/>
    <mergeCell ref="D84:E84"/>
    <mergeCell ref="G84:L84"/>
    <mergeCell ref="D53:L56"/>
    <mergeCell ref="C79:K80"/>
  </mergeCells>
  <conditionalFormatting sqref="L35 L41 L47 L51">
    <cfRule type="cellIs" dxfId="37" priority="49" operator="notEqual">
      <formula>0</formula>
    </cfRule>
  </conditionalFormatting>
  <conditionalFormatting sqref="M35">
    <cfRule type="expression" dxfId="36" priority="46">
      <formula>"IF(K37=0)"</formula>
    </cfRule>
    <cfRule type="iconSet" priority="47">
      <iconSet iconSet="3Symbols2">
        <cfvo type="percent" val="0"/>
        <cfvo type="percent" val="33"/>
        <cfvo type="percent" val="67"/>
      </iconSet>
    </cfRule>
    <cfRule type="cellIs" dxfId="35" priority="48" operator="equal">
      <formula>0</formula>
    </cfRule>
  </conditionalFormatting>
  <conditionalFormatting sqref="L35">
    <cfRule type="cellIs" dxfId="34" priority="45" operator="equal">
      <formula>0</formula>
    </cfRule>
  </conditionalFormatting>
  <conditionalFormatting sqref="L41">
    <cfRule type="cellIs" dxfId="33" priority="44" operator="equal">
      <formula>0</formula>
    </cfRule>
  </conditionalFormatting>
  <conditionalFormatting sqref="L47">
    <cfRule type="cellIs" dxfId="32" priority="43" operator="equal">
      <formula>0</formula>
    </cfRule>
  </conditionalFormatting>
  <conditionalFormatting sqref="L51">
    <cfRule type="cellIs" dxfId="31" priority="42" operator="equal">
      <formula>0</formula>
    </cfRule>
  </conditionalFormatting>
  <conditionalFormatting sqref="G65">
    <cfRule type="cellIs" dxfId="30" priority="41" operator="notEqual">
      <formula>0</formula>
    </cfRule>
  </conditionalFormatting>
  <conditionalFormatting sqref="G65">
    <cfRule type="cellIs" dxfId="29" priority="40" operator="equal">
      <formula>0</formula>
    </cfRule>
  </conditionalFormatting>
  <conditionalFormatting sqref="H65:K65">
    <cfRule type="cellIs" dxfId="28" priority="39" operator="notEqual">
      <formula>0</formula>
    </cfRule>
  </conditionalFormatting>
  <conditionalFormatting sqref="H65:K65">
    <cfRule type="cellIs" dxfId="27" priority="38" operator="equal">
      <formula>0</formula>
    </cfRule>
  </conditionalFormatting>
  <conditionalFormatting sqref="L65">
    <cfRule type="cellIs" dxfId="26" priority="36" operator="notEqual">
      <formula>0</formula>
    </cfRule>
  </conditionalFormatting>
  <conditionalFormatting sqref="L65">
    <cfRule type="cellIs" dxfId="25" priority="35" operator="equal">
      <formula>0</formula>
    </cfRule>
  </conditionalFormatting>
  <conditionalFormatting sqref="G71">
    <cfRule type="cellIs" dxfId="24" priority="34" operator="notEqual">
      <formula>0</formula>
    </cfRule>
  </conditionalFormatting>
  <conditionalFormatting sqref="G71">
    <cfRule type="cellIs" dxfId="23" priority="33" operator="equal">
      <formula>0</formula>
    </cfRule>
  </conditionalFormatting>
  <conditionalFormatting sqref="H35:K35 H41:K41 H47:K47 H51:K51">
    <cfRule type="expression" dxfId="22" priority="37">
      <formula>$L$35=0</formula>
    </cfRule>
  </conditionalFormatting>
  <conditionalFormatting sqref="G77">
    <cfRule type="cellIs" dxfId="21" priority="28" operator="notEqual">
      <formula>0</formula>
    </cfRule>
  </conditionalFormatting>
  <conditionalFormatting sqref="G77">
    <cfRule type="cellIs" dxfId="20" priority="27" operator="equal">
      <formula>0</formula>
    </cfRule>
  </conditionalFormatting>
  <conditionalFormatting sqref="L71">
    <cfRule type="cellIs" dxfId="19" priority="30" operator="notEqual">
      <formula>0</formula>
    </cfRule>
  </conditionalFormatting>
  <conditionalFormatting sqref="L71">
    <cfRule type="cellIs" dxfId="18" priority="29" operator="equal">
      <formula>0</formula>
    </cfRule>
  </conditionalFormatting>
  <conditionalFormatting sqref="L77">
    <cfRule type="cellIs" dxfId="17" priority="24" operator="notEqual">
      <formula>0</formula>
    </cfRule>
  </conditionalFormatting>
  <conditionalFormatting sqref="L77">
    <cfRule type="cellIs" dxfId="16" priority="23" operator="equal">
      <formula>0</formula>
    </cfRule>
  </conditionalFormatting>
  <conditionalFormatting sqref="M41">
    <cfRule type="expression" dxfId="15" priority="20">
      <formula>"IF(K37=0)"</formula>
    </cfRule>
    <cfRule type="iconSet" priority="21">
      <iconSet iconSet="3Symbols2">
        <cfvo type="percent" val="0"/>
        <cfvo type="percent" val="33"/>
        <cfvo type="percent" val="67"/>
      </iconSet>
    </cfRule>
    <cfRule type="cellIs" dxfId="14" priority="22" operator="equal">
      <formula>0</formula>
    </cfRule>
  </conditionalFormatting>
  <conditionalFormatting sqref="M47">
    <cfRule type="expression" dxfId="13" priority="17">
      <formula>"IF(K37=0)"</formula>
    </cfRule>
    <cfRule type="iconSet" priority="18">
      <iconSet iconSet="3Symbols2">
        <cfvo type="percent" val="0"/>
        <cfvo type="percent" val="33"/>
        <cfvo type="percent" val="67"/>
      </iconSet>
    </cfRule>
    <cfRule type="cellIs" dxfId="12" priority="19" operator="equal">
      <formula>0</formula>
    </cfRule>
  </conditionalFormatting>
  <conditionalFormatting sqref="M51">
    <cfRule type="expression" dxfId="11" priority="14">
      <formula>"IF(K37=0)"</formula>
    </cfRule>
    <cfRule type="iconSet" priority="15">
      <iconSet iconSet="3Symbols2">
        <cfvo type="percent" val="0"/>
        <cfvo type="percent" val="33"/>
        <cfvo type="percent" val="67"/>
      </iconSet>
    </cfRule>
    <cfRule type="cellIs" dxfId="10" priority="16" operator="equal">
      <formula>0</formula>
    </cfRule>
  </conditionalFormatting>
  <conditionalFormatting sqref="M65">
    <cfRule type="expression" dxfId="9" priority="11">
      <formula>"IF(K37=0)"</formula>
    </cfRule>
    <cfRule type="iconSet" priority="12">
      <iconSet iconSet="3Symbols2">
        <cfvo type="percent" val="0"/>
        <cfvo type="percent" val="33"/>
        <cfvo type="percent" val="67"/>
      </iconSet>
    </cfRule>
    <cfRule type="cellIs" dxfId="8" priority="13" operator="equal">
      <formula>0</formula>
    </cfRule>
  </conditionalFormatting>
  <conditionalFormatting sqref="M71">
    <cfRule type="expression" dxfId="7" priority="8">
      <formula>"IF(K37=0)"</formula>
    </cfRule>
    <cfRule type="iconSet" priority="9">
      <iconSet iconSet="3Symbols2">
        <cfvo type="percent" val="0"/>
        <cfvo type="percent" val="33"/>
        <cfvo type="percent" val="67"/>
      </iconSet>
    </cfRule>
    <cfRule type="cellIs" dxfId="6" priority="10" operator="equal">
      <formula>0</formula>
    </cfRule>
  </conditionalFormatting>
  <conditionalFormatting sqref="M77">
    <cfRule type="expression" dxfId="5" priority="5">
      <formula>"IF(K37=0)"</formula>
    </cfRule>
    <cfRule type="iconSet" priority="6">
      <iconSet iconSet="3Symbols2">
        <cfvo type="percent" val="0"/>
        <cfvo type="percent" val="33"/>
        <cfvo type="percent" val="67"/>
      </iconSet>
    </cfRule>
    <cfRule type="cellIs" dxfId="4" priority="7" operator="equal">
      <formula>0</formula>
    </cfRule>
  </conditionalFormatting>
  <conditionalFormatting sqref="H71:K71">
    <cfRule type="cellIs" dxfId="3" priority="4" operator="notEqual">
      <formula>0</formula>
    </cfRule>
  </conditionalFormatting>
  <conditionalFormatting sqref="H71:K71">
    <cfRule type="cellIs" dxfId="2" priority="3" operator="equal">
      <formula>0</formula>
    </cfRule>
  </conditionalFormatting>
  <conditionalFormatting sqref="H77:K77">
    <cfRule type="cellIs" dxfId="1" priority="2" operator="notEqual">
      <formula>0</formula>
    </cfRule>
  </conditionalFormatting>
  <conditionalFormatting sqref="H77:K77">
    <cfRule type="cellIs" dxfId="0" priority="1" operator="equal">
      <formula>0</formula>
    </cfRule>
  </conditionalFormatting>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workbookViewId="0"/>
  </sheetViews>
  <sheetFormatPr defaultRowHeight="15" x14ac:dyDescent="0.25"/>
  <sheetData>
    <row r="2" spans="2:6" x14ac:dyDescent="0.25">
      <c r="D2" s="151" t="s">
        <v>73</v>
      </c>
      <c r="E2" s="151" t="s">
        <v>74</v>
      </c>
      <c r="F2" s="151" t="s">
        <v>75</v>
      </c>
    </row>
    <row r="3" spans="2:6" x14ac:dyDescent="0.25">
      <c r="B3" s="153" t="s">
        <v>61</v>
      </c>
      <c r="C3" s="150"/>
      <c r="D3" s="151">
        <v>19246.560000000001</v>
      </c>
      <c r="E3" s="151">
        <f>+D3*0.23</f>
        <v>4426.7088000000003</v>
      </c>
      <c r="F3" s="151">
        <f>SUM(D3:E3)</f>
        <v>23673.268800000002</v>
      </c>
    </row>
    <row r="4" spans="2:6" x14ac:dyDescent="0.25">
      <c r="B4" s="153" t="s">
        <v>62</v>
      </c>
      <c r="C4" s="150"/>
      <c r="D4" s="151">
        <v>20971.64</v>
      </c>
      <c r="E4" s="151">
        <f t="shared" ref="E4:E8" si="0">+D4*0.23</f>
        <v>4823.4772000000003</v>
      </c>
      <c r="F4" s="151">
        <f t="shared" ref="F4:F14" si="1">SUM(D4:E4)</f>
        <v>25795.117200000001</v>
      </c>
    </row>
    <row r="5" spans="2:6" x14ac:dyDescent="0.25">
      <c r="B5" s="153" t="s">
        <v>63</v>
      </c>
      <c r="C5" s="150"/>
      <c r="D5" s="151">
        <v>21596.83</v>
      </c>
      <c r="E5" s="151">
        <f t="shared" si="0"/>
        <v>4967.2709000000004</v>
      </c>
      <c r="F5" s="151">
        <f t="shared" si="1"/>
        <v>26564.100900000001</v>
      </c>
    </row>
    <row r="6" spans="2:6" x14ac:dyDescent="0.25">
      <c r="B6" s="153" t="s">
        <v>64</v>
      </c>
      <c r="C6" s="150"/>
      <c r="D6" s="151">
        <v>24289.49</v>
      </c>
      <c r="E6" s="151">
        <f t="shared" si="0"/>
        <v>5586.5827000000008</v>
      </c>
      <c r="F6" s="151">
        <f t="shared" si="1"/>
        <v>29876.072700000004</v>
      </c>
    </row>
    <row r="7" spans="2:6" x14ac:dyDescent="0.25">
      <c r="B7" s="153" t="s">
        <v>65</v>
      </c>
      <c r="C7" s="150"/>
      <c r="D7" s="151">
        <v>25013.66</v>
      </c>
      <c r="E7" s="151">
        <f t="shared" si="0"/>
        <v>5753.1418000000003</v>
      </c>
      <c r="F7" s="151">
        <f t="shared" si="1"/>
        <v>30766.801800000001</v>
      </c>
    </row>
    <row r="8" spans="2:6" x14ac:dyDescent="0.25">
      <c r="B8" s="153" t="s">
        <v>66</v>
      </c>
      <c r="C8" s="150"/>
      <c r="D8" s="151">
        <v>28971.85</v>
      </c>
      <c r="E8" s="151">
        <f t="shared" si="0"/>
        <v>6663.5254999999997</v>
      </c>
      <c r="F8" s="151">
        <f t="shared" si="1"/>
        <v>35635.375499999995</v>
      </c>
    </row>
    <row r="9" spans="2:6" x14ac:dyDescent="0.25">
      <c r="B9" s="153" t="s">
        <v>67</v>
      </c>
      <c r="C9" s="150"/>
      <c r="D9" s="151">
        <v>29836.41</v>
      </c>
      <c r="E9" s="151">
        <f>+D9*0.25</f>
        <v>7459.1025</v>
      </c>
      <c r="F9" s="151">
        <f t="shared" si="1"/>
        <v>37295.512499999997</v>
      </c>
    </row>
    <row r="10" spans="2:6" x14ac:dyDescent="0.25">
      <c r="B10" s="153" t="s">
        <v>68</v>
      </c>
      <c r="C10" s="150"/>
      <c r="D10" s="151">
        <v>36660.980000000003</v>
      </c>
      <c r="E10" s="151">
        <f t="shared" ref="E10:E16" si="2">+D10*0.25</f>
        <v>9165.2450000000008</v>
      </c>
      <c r="F10" s="151">
        <f t="shared" si="1"/>
        <v>45826.225000000006</v>
      </c>
    </row>
    <row r="11" spans="2:6" x14ac:dyDescent="0.25">
      <c r="B11" s="153" t="s">
        <v>69</v>
      </c>
      <c r="C11" s="150"/>
      <c r="D11" s="151">
        <v>37755.82</v>
      </c>
      <c r="E11" s="151">
        <f t="shared" si="2"/>
        <v>9438.9549999999999</v>
      </c>
      <c r="F11" s="151">
        <f t="shared" si="1"/>
        <v>47194.775000000001</v>
      </c>
    </row>
    <row r="12" spans="2:6" x14ac:dyDescent="0.25">
      <c r="B12" s="153" t="s">
        <v>70</v>
      </c>
      <c r="C12" s="150"/>
      <c r="D12" s="151">
        <v>46400.41</v>
      </c>
      <c r="E12" s="151">
        <f t="shared" si="2"/>
        <v>11600.102500000001</v>
      </c>
      <c r="F12" s="151">
        <f t="shared" si="1"/>
        <v>58000.512500000004</v>
      </c>
    </row>
    <row r="13" spans="2:6" x14ac:dyDescent="0.25">
      <c r="B13" s="153" t="s">
        <v>71</v>
      </c>
      <c r="C13" s="150"/>
      <c r="D13" s="151">
        <v>47787.14</v>
      </c>
      <c r="E13" s="151">
        <f t="shared" si="2"/>
        <v>11946.785</v>
      </c>
      <c r="F13" s="151">
        <f t="shared" si="1"/>
        <v>59733.925000000003</v>
      </c>
    </row>
    <row r="14" spans="2:6" x14ac:dyDescent="0.25">
      <c r="B14" s="153" t="s">
        <v>72</v>
      </c>
      <c r="C14" s="150"/>
      <c r="D14" s="151">
        <v>57031.67</v>
      </c>
      <c r="E14" s="151">
        <f t="shared" si="2"/>
        <v>14257.9175</v>
      </c>
      <c r="F14" s="151">
        <f t="shared" si="1"/>
        <v>71289.587499999994</v>
      </c>
    </row>
    <row r="15" spans="2:6" x14ac:dyDescent="0.25">
      <c r="B15" s="153" t="s">
        <v>76</v>
      </c>
      <c r="C15" s="152"/>
      <c r="D15" s="151">
        <v>62305.89</v>
      </c>
      <c r="E15" s="151">
        <f t="shared" si="2"/>
        <v>15576.4725</v>
      </c>
      <c r="F15" s="151">
        <f t="shared" ref="F15:F16" si="3">SUM(D15:E15)</f>
        <v>77882.362500000003</v>
      </c>
    </row>
    <row r="16" spans="2:6" x14ac:dyDescent="0.25">
      <c r="B16" s="153" t="s">
        <v>77</v>
      </c>
      <c r="C16" s="152"/>
      <c r="D16" s="151">
        <v>112407.95</v>
      </c>
      <c r="E16" s="151">
        <f t="shared" si="2"/>
        <v>28101.987499999999</v>
      </c>
      <c r="F16" s="151">
        <f t="shared" si="3"/>
        <v>140509.9375</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Full Time</vt:lpstr>
      <vt:lpstr>Part Time</vt:lpstr>
      <vt:lpstr>Sheet2</vt:lpstr>
    </vt:vector>
  </TitlesOfParts>
  <Company>University of Manchester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Rodd</dc:creator>
  <cp:lastModifiedBy>Cath Dyson</cp:lastModifiedBy>
  <dcterms:created xsi:type="dcterms:W3CDTF">2013-10-31T16:37:31Z</dcterms:created>
  <dcterms:modified xsi:type="dcterms:W3CDTF">2014-03-21T16:31:51Z</dcterms:modified>
</cp:coreProperties>
</file>